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ESKTOP-AS3DSH\Downloads\"/>
    </mc:Choice>
  </mc:AlternateContent>
  <xr:revisionPtr revIDLastSave="0" documentId="13_ncr:1_{55035B15-B931-4FB2-BC73-FD192A65C19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ROVENTO" sheetId="5" r:id="rId1"/>
    <sheet name="TETOS" sheetId="9" state="hidden" r:id="rId2"/>
    <sheet name="INDICE INSS" sheetId="6" state="hidden" r:id="rId3"/>
    <sheet name="CALCULO" sheetId="7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7" l="1"/>
  <c r="I18" i="7"/>
  <c r="I20" i="7"/>
  <c r="C20" i="7"/>
  <c r="E5" i="7"/>
  <c r="E3" i="7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08" i="5"/>
  <c r="V109" i="5"/>
  <c r="V110" i="5"/>
  <c r="V111" i="5"/>
  <c r="V112" i="5"/>
  <c r="V113" i="5"/>
  <c r="V114" i="5"/>
  <c r="V115" i="5"/>
  <c r="V116" i="5"/>
  <c r="V117" i="5"/>
  <c r="V118" i="5"/>
  <c r="V119" i="5"/>
  <c r="V120" i="5"/>
  <c r="V121" i="5"/>
  <c r="V122" i="5"/>
  <c r="V123" i="5"/>
  <c r="V124" i="5"/>
  <c r="V125" i="5"/>
  <c r="V126" i="5"/>
  <c r="V127" i="5"/>
  <c r="V128" i="5"/>
  <c r="V129" i="5"/>
  <c r="V130" i="5"/>
  <c r="V131" i="5"/>
  <c r="V132" i="5"/>
  <c r="V133" i="5"/>
  <c r="V134" i="5"/>
  <c r="V135" i="5"/>
  <c r="V136" i="5"/>
  <c r="V137" i="5"/>
  <c r="V138" i="5"/>
  <c r="V139" i="5"/>
  <c r="V140" i="5"/>
  <c r="V141" i="5"/>
  <c r="V142" i="5"/>
  <c r="V143" i="5"/>
  <c r="V144" i="5"/>
  <c r="V145" i="5"/>
  <c r="V146" i="5"/>
  <c r="V147" i="5"/>
  <c r="V148" i="5"/>
  <c r="V149" i="5"/>
  <c r="V150" i="5"/>
  <c r="V151" i="5"/>
  <c r="V152" i="5"/>
  <c r="V153" i="5"/>
  <c r="V154" i="5"/>
  <c r="V155" i="5"/>
  <c r="V156" i="5"/>
  <c r="V157" i="5"/>
  <c r="V158" i="5"/>
  <c r="V159" i="5"/>
  <c r="V160" i="5"/>
  <c r="V161" i="5"/>
  <c r="V162" i="5"/>
  <c r="V163" i="5"/>
  <c r="V164" i="5"/>
  <c r="V165" i="5"/>
  <c r="V166" i="5"/>
  <c r="V167" i="5"/>
  <c r="V168" i="5"/>
  <c r="V169" i="5"/>
  <c r="V170" i="5"/>
  <c r="V171" i="5"/>
  <c r="V172" i="5"/>
  <c r="V173" i="5"/>
  <c r="V174" i="5"/>
  <c r="V175" i="5"/>
  <c r="V176" i="5"/>
  <c r="V177" i="5"/>
  <c r="V178" i="5"/>
  <c r="V179" i="5"/>
  <c r="V180" i="5"/>
  <c r="V181" i="5"/>
  <c r="V182" i="5"/>
  <c r="V183" i="5"/>
  <c r="V184" i="5"/>
  <c r="V185" i="5"/>
  <c r="V186" i="5"/>
  <c r="V187" i="5"/>
  <c r="V188" i="5"/>
  <c r="V189" i="5"/>
  <c r="V190" i="5"/>
  <c r="V191" i="5"/>
  <c r="V192" i="5"/>
  <c r="V193" i="5"/>
  <c r="V194" i="5"/>
  <c r="V195" i="5"/>
  <c r="V196" i="5"/>
  <c r="V197" i="5"/>
  <c r="V198" i="5"/>
  <c r="V199" i="5"/>
  <c r="V200" i="5"/>
  <c r="V201" i="5"/>
  <c r="V202" i="5"/>
  <c r="V203" i="5"/>
  <c r="V204" i="5"/>
  <c r="V205" i="5"/>
  <c r="V206" i="5"/>
  <c r="V207" i="5"/>
  <c r="V208" i="5"/>
  <c r="V209" i="5"/>
  <c r="V210" i="5"/>
  <c r="V211" i="5"/>
  <c r="V212" i="5"/>
  <c r="V213" i="5"/>
  <c r="V214" i="5"/>
  <c r="V215" i="5"/>
  <c r="V216" i="5"/>
  <c r="V217" i="5"/>
  <c r="V218" i="5"/>
  <c r="V219" i="5"/>
  <c r="V220" i="5"/>
  <c r="V221" i="5"/>
  <c r="V222" i="5"/>
  <c r="V223" i="5"/>
  <c r="V224" i="5"/>
  <c r="V225" i="5"/>
  <c r="V226" i="5"/>
  <c r="V227" i="5"/>
  <c r="V228" i="5"/>
  <c r="V229" i="5"/>
  <c r="V230" i="5"/>
  <c r="V231" i="5"/>
  <c r="V232" i="5"/>
  <c r="V233" i="5"/>
  <c r="V234" i="5"/>
  <c r="V235" i="5"/>
  <c r="V236" i="5"/>
  <c r="V237" i="5"/>
  <c r="V238" i="5"/>
  <c r="V239" i="5"/>
  <c r="V240" i="5"/>
  <c r="V241" i="5"/>
  <c r="V242" i="5"/>
  <c r="V243" i="5"/>
  <c r="V244" i="5"/>
  <c r="V245" i="5"/>
  <c r="V246" i="5"/>
  <c r="V247" i="5"/>
  <c r="V248" i="5"/>
  <c r="V249" i="5"/>
  <c r="V250" i="5"/>
  <c r="V251" i="5"/>
  <c r="V252" i="5"/>
  <c r="V253" i="5"/>
  <c r="V254" i="5"/>
  <c r="V255" i="5"/>
  <c r="V256" i="5"/>
  <c r="V257" i="5"/>
  <c r="V258" i="5"/>
  <c r="V259" i="5"/>
  <c r="V260" i="5"/>
  <c r="V261" i="5"/>
  <c r="V262" i="5"/>
  <c r="V263" i="5"/>
  <c r="V264" i="5"/>
  <c r="V265" i="5"/>
  <c r="V266" i="5"/>
  <c r="V267" i="5"/>
  <c r="V268" i="5"/>
  <c r="V269" i="5"/>
  <c r="V270" i="5"/>
  <c r="V271" i="5"/>
  <c r="V272" i="5"/>
  <c r="V273" i="5"/>
  <c r="V274" i="5"/>
  <c r="V275" i="5"/>
  <c r="V276" i="5"/>
  <c r="V277" i="5"/>
  <c r="V278" i="5"/>
  <c r="V279" i="5"/>
  <c r="V280" i="5"/>
  <c r="V281" i="5"/>
  <c r="V282" i="5"/>
  <c r="V283" i="5"/>
  <c r="V284" i="5"/>
  <c r="V285" i="5"/>
  <c r="V286" i="5"/>
  <c r="V287" i="5"/>
  <c r="V288" i="5"/>
  <c r="V289" i="5"/>
  <c r="V290" i="5"/>
  <c r="V291" i="5"/>
  <c r="V292" i="5"/>
  <c r="V293" i="5"/>
  <c r="V294" i="5"/>
  <c r="V295" i="5"/>
  <c r="V296" i="5"/>
  <c r="V297" i="5"/>
  <c r="V298" i="5"/>
  <c r="V299" i="5"/>
  <c r="V300" i="5"/>
  <c r="V301" i="5"/>
  <c r="V302" i="5"/>
  <c r="V303" i="5"/>
  <c r="V304" i="5"/>
  <c r="V305" i="5"/>
  <c r="V306" i="5"/>
  <c r="V307" i="5"/>
  <c r="V308" i="5"/>
  <c r="V309" i="5"/>
  <c r="V310" i="5"/>
  <c r="V311" i="5"/>
  <c r="V312" i="5"/>
  <c r="V313" i="5"/>
  <c r="V314" i="5"/>
  <c r="V315" i="5"/>
  <c r="V316" i="5"/>
  <c r="V317" i="5"/>
  <c r="V318" i="5"/>
  <c r="V319" i="5"/>
  <c r="V320" i="5"/>
  <c r="V321" i="5"/>
  <c r="V322" i="5"/>
  <c r="V323" i="5"/>
  <c r="V324" i="5"/>
  <c r="V325" i="5"/>
  <c r="V326" i="5"/>
  <c r="V327" i="5"/>
  <c r="V328" i="5"/>
  <c r="V329" i="5"/>
  <c r="V330" i="5"/>
  <c r="V331" i="5"/>
  <c r="V332" i="5"/>
  <c r="V333" i="5"/>
  <c r="V334" i="5"/>
  <c r="V335" i="5"/>
  <c r="V336" i="5"/>
  <c r="V337" i="5"/>
  <c r="V338" i="5"/>
  <c r="V339" i="5"/>
  <c r="V340" i="5"/>
  <c r="V341" i="5"/>
  <c r="V342" i="5"/>
  <c r="V343" i="5"/>
  <c r="V344" i="5"/>
  <c r="V345" i="5"/>
  <c r="V346" i="5"/>
  <c r="V347" i="5"/>
  <c r="V348" i="5"/>
  <c r="V349" i="5"/>
  <c r="V350" i="5"/>
  <c r="V351" i="5"/>
  <c r="V352" i="5"/>
  <c r="V353" i="5"/>
  <c r="V354" i="5"/>
  <c r="V355" i="5"/>
  <c r="V356" i="5"/>
  <c r="V357" i="5"/>
  <c r="V358" i="5"/>
  <c r="V359" i="5"/>
  <c r="V360" i="5"/>
  <c r="V361" i="5"/>
  <c r="V362" i="5"/>
  <c r="V363" i="5"/>
  <c r="V364" i="5"/>
  <c r="V365" i="5"/>
  <c r="V366" i="5"/>
  <c r="V367" i="5"/>
  <c r="V368" i="5"/>
  <c r="V369" i="5"/>
  <c r="V370" i="5"/>
  <c r="V371" i="5"/>
  <c r="V372" i="5"/>
  <c r="V373" i="5"/>
  <c r="V374" i="5"/>
  <c r="V375" i="5"/>
  <c r="V376" i="5"/>
  <c r="V377" i="5"/>
  <c r="V378" i="5"/>
  <c r="V379" i="5"/>
  <c r="V380" i="5"/>
  <c r="V381" i="5"/>
  <c r="V382" i="5"/>
  <c r="V383" i="5"/>
  <c r="V384" i="5"/>
  <c r="V385" i="5"/>
  <c r="V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15" i="5"/>
  <c r="J15" i="5"/>
  <c r="K15" i="5"/>
  <c r="L15" i="5"/>
  <c r="J16" i="5"/>
  <c r="K16" i="5"/>
  <c r="L16" i="5"/>
  <c r="J17" i="5"/>
  <c r="K17" i="5"/>
  <c r="L17" i="5"/>
  <c r="J18" i="5"/>
  <c r="K18" i="5"/>
  <c r="L18" i="5"/>
  <c r="J19" i="5"/>
  <c r="K19" i="5"/>
  <c r="L19" i="5"/>
  <c r="J20" i="5"/>
  <c r="K20" i="5"/>
  <c r="L20" i="5"/>
  <c r="J21" i="5"/>
  <c r="K21" i="5"/>
  <c r="L21" i="5"/>
  <c r="J22" i="5"/>
  <c r="K22" i="5"/>
  <c r="L22" i="5"/>
  <c r="J23" i="5"/>
  <c r="K23" i="5"/>
  <c r="L23" i="5"/>
  <c r="J24" i="5"/>
  <c r="K24" i="5"/>
  <c r="L24" i="5"/>
  <c r="J25" i="5"/>
  <c r="K25" i="5"/>
  <c r="L25" i="5"/>
  <c r="J26" i="5"/>
  <c r="K26" i="5"/>
  <c r="L26" i="5"/>
  <c r="J27" i="5"/>
  <c r="K27" i="5"/>
  <c r="L27" i="5"/>
  <c r="J28" i="5"/>
  <c r="K28" i="5"/>
  <c r="L28" i="5"/>
  <c r="J29" i="5"/>
  <c r="K29" i="5"/>
  <c r="L29" i="5"/>
  <c r="J30" i="5"/>
  <c r="K30" i="5"/>
  <c r="L30" i="5"/>
  <c r="J31" i="5"/>
  <c r="K31" i="5"/>
  <c r="L31" i="5"/>
  <c r="J32" i="5"/>
  <c r="K32" i="5"/>
  <c r="L32" i="5"/>
  <c r="J33" i="5"/>
  <c r="K33" i="5"/>
  <c r="L33" i="5"/>
  <c r="J34" i="5"/>
  <c r="K34" i="5"/>
  <c r="L34" i="5"/>
  <c r="J35" i="5"/>
  <c r="K35" i="5"/>
  <c r="L35" i="5"/>
  <c r="J36" i="5"/>
  <c r="K36" i="5"/>
  <c r="L36" i="5"/>
  <c r="J37" i="5"/>
  <c r="K37" i="5"/>
  <c r="L37" i="5"/>
  <c r="J38" i="5"/>
  <c r="K38" i="5"/>
  <c r="L38" i="5"/>
  <c r="J39" i="5"/>
  <c r="K39" i="5"/>
  <c r="L39" i="5"/>
  <c r="J40" i="5"/>
  <c r="K40" i="5"/>
  <c r="L40" i="5"/>
  <c r="J41" i="5"/>
  <c r="K41" i="5"/>
  <c r="L41" i="5"/>
  <c r="J42" i="5"/>
  <c r="K42" i="5"/>
  <c r="L42" i="5"/>
  <c r="J43" i="5"/>
  <c r="K43" i="5"/>
  <c r="L43" i="5"/>
  <c r="J44" i="5"/>
  <c r="K44" i="5"/>
  <c r="L44" i="5"/>
  <c r="J45" i="5"/>
  <c r="K45" i="5"/>
  <c r="L45" i="5"/>
  <c r="J46" i="5"/>
  <c r="K46" i="5"/>
  <c r="L46" i="5"/>
  <c r="J47" i="5"/>
  <c r="K47" i="5"/>
  <c r="L47" i="5"/>
  <c r="J48" i="5"/>
  <c r="K48" i="5"/>
  <c r="L48" i="5"/>
  <c r="J49" i="5"/>
  <c r="K49" i="5"/>
  <c r="L49" i="5"/>
  <c r="J50" i="5"/>
  <c r="K50" i="5"/>
  <c r="L50" i="5"/>
  <c r="J51" i="5"/>
  <c r="K51" i="5"/>
  <c r="L51" i="5"/>
  <c r="J52" i="5"/>
  <c r="K52" i="5"/>
  <c r="L52" i="5"/>
  <c r="J53" i="5"/>
  <c r="K53" i="5"/>
  <c r="L53" i="5"/>
  <c r="J54" i="5"/>
  <c r="K54" i="5"/>
  <c r="L54" i="5"/>
  <c r="L55" i="5"/>
  <c r="K55" i="5"/>
  <c r="J55" i="5"/>
  <c r="J56" i="5"/>
  <c r="K56" i="5"/>
  <c r="L56" i="5"/>
  <c r="J57" i="5"/>
  <c r="K57" i="5"/>
  <c r="L57" i="5"/>
  <c r="J58" i="5"/>
  <c r="K58" i="5"/>
  <c r="L58" i="5"/>
  <c r="J59" i="5"/>
  <c r="K59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J60" i="5"/>
  <c r="K60" i="5"/>
  <c r="J61" i="5"/>
  <c r="K61" i="5"/>
  <c r="J62" i="5"/>
  <c r="K62" i="5"/>
  <c r="J63" i="5"/>
  <c r="K63" i="5"/>
  <c r="J64" i="5"/>
  <c r="K64" i="5"/>
  <c r="J65" i="5"/>
  <c r="K65" i="5"/>
  <c r="J66" i="5" l="1"/>
  <c r="J67" i="5"/>
  <c r="J68" i="5"/>
  <c r="K66" i="5"/>
  <c r="K67" i="5"/>
  <c r="K68" i="5"/>
  <c r="J69" i="5"/>
  <c r="J70" i="5"/>
  <c r="K69" i="5"/>
  <c r="K70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J378" i="5"/>
  <c r="J379" i="5"/>
  <c r="J380" i="5"/>
  <c r="J381" i="5"/>
  <c r="J382" i="5"/>
  <c r="J383" i="5"/>
  <c r="J384" i="5"/>
  <c r="J385" i="5"/>
  <c r="J386" i="5"/>
  <c r="J387" i="5"/>
  <c r="J388" i="5"/>
  <c r="J71" i="5"/>
  <c r="K71" i="5"/>
  <c r="J72" i="5"/>
  <c r="K72" i="5"/>
  <c r="J73" i="5"/>
  <c r="K73" i="5"/>
  <c r="K74" i="5" l="1"/>
  <c r="K75" i="5"/>
  <c r="K77" i="5"/>
  <c r="K78" i="5"/>
  <c r="K79" i="5"/>
  <c r="K80" i="5"/>
  <c r="K81" i="5"/>
  <c r="K82" i="5"/>
  <c r="K83" i="5"/>
  <c r="K84" i="5"/>
  <c r="K76" i="5" l="1"/>
  <c r="L76" i="5"/>
  <c r="L77" i="5"/>
  <c r="L78" i="5" l="1"/>
  <c r="L79" i="5"/>
  <c r="L80" i="5"/>
  <c r="L81" i="5" l="1"/>
  <c r="L82" i="5"/>
  <c r="L83" i="5"/>
  <c r="L84" i="5"/>
  <c r="L85" i="5"/>
  <c r="L86" i="5"/>
  <c r="L87" i="5"/>
  <c r="L88" i="5"/>
  <c r="L89" i="5"/>
  <c r="K85" i="5"/>
  <c r="K86" i="5"/>
  <c r="K87" i="5"/>
  <c r="K88" i="5" l="1"/>
  <c r="K89" i="5"/>
  <c r="K90" i="5" l="1"/>
  <c r="L90" i="5"/>
  <c r="K91" i="5"/>
  <c r="L91" i="5"/>
  <c r="K92" i="5"/>
  <c r="L92" i="5"/>
  <c r="K93" i="5"/>
  <c r="L93" i="5"/>
  <c r="K94" i="5"/>
  <c r="L94" i="5"/>
  <c r="K95" i="5" l="1"/>
  <c r="L95" i="5"/>
  <c r="K96" i="5"/>
  <c r="L96" i="5"/>
  <c r="K98" i="5" l="1"/>
  <c r="L98" i="5"/>
  <c r="K99" i="5"/>
  <c r="L99" i="5"/>
  <c r="K100" i="5"/>
  <c r="L100" i="5"/>
  <c r="K101" i="5"/>
  <c r="L101" i="5"/>
  <c r="K102" i="5"/>
  <c r="L102" i="5"/>
  <c r="K103" i="5"/>
  <c r="L103" i="5"/>
  <c r="K104" i="5"/>
  <c r="L104" i="5"/>
  <c r="K105" i="5"/>
  <c r="L105" i="5"/>
  <c r="K106" i="5"/>
  <c r="L106" i="5"/>
  <c r="K107" i="5"/>
  <c r="L107" i="5"/>
  <c r="K108" i="5"/>
  <c r="L108" i="5"/>
  <c r="K109" i="5"/>
  <c r="L109" i="5"/>
  <c r="K110" i="5"/>
  <c r="L110" i="5"/>
  <c r="K111" i="5"/>
  <c r="L111" i="5"/>
  <c r="K112" i="5"/>
  <c r="L112" i="5"/>
  <c r="K113" i="5"/>
  <c r="L113" i="5"/>
  <c r="K114" i="5"/>
  <c r="L114" i="5"/>
  <c r="K115" i="5"/>
  <c r="L115" i="5"/>
  <c r="K116" i="5"/>
  <c r="L116" i="5"/>
  <c r="K117" i="5"/>
  <c r="L117" i="5"/>
  <c r="K118" i="5"/>
  <c r="L118" i="5"/>
  <c r="K119" i="5"/>
  <c r="L119" i="5"/>
  <c r="K120" i="5"/>
  <c r="L120" i="5"/>
  <c r="K121" i="5"/>
  <c r="L121" i="5"/>
  <c r="K122" i="5"/>
  <c r="L122" i="5"/>
  <c r="K123" i="5"/>
  <c r="L123" i="5"/>
  <c r="K124" i="5"/>
  <c r="L124" i="5"/>
  <c r="K125" i="5"/>
  <c r="L125" i="5"/>
  <c r="K126" i="5"/>
  <c r="L126" i="5"/>
  <c r="K127" i="5"/>
  <c r="L127" i="5"/>
  <c r="K128" i="5"/>
  <c r="L128" i="5"/>
  <c r="K129" i="5"/>
  <c r="L129" i="5"/>
  <c r="K130" i="5"/>
  <c r="L130" i="5"/>
  <c r="K131" i="5"/>
  <c r="L131" i="5"/>
  <c r="K132" i="5"/>
  <c r="L132" i="5"/>
  <c r="K133" i="5"/>
  <c r="L133" i="5"/>
  <c r="K134" i="5"/>
  <c r="L134" i="5"/>
  <c r="K135" i="5"/>
  <c r="L135" i="5"/>
  <c r="K136" i="5"/>
  <c r="L136" i="5"/>
  <c r="K137" i="5"/>
  <c r="L137" i="5"/>
  <c r="K138" i="5"/>
  <c r="L138" i="5"/>
  <c r="K139" i="5"/>
  <c r="L139" i="5"/>
  <c r="K140" i="5"/>
  <c r="L140" i="5"/>
  <c r="K141" i="5"/>
  <c r="L141" i="5"/>
  <c r="K142" i="5"/>
  <c r="L142" i="5"/>
  <c r="K143" i="5"/>
  <c r="L143" i="5"/>
  <c r="K144" i="5"/>
  <c r="L144" i="5"/>
  <c r="K145" i="5"/>
  <c r="L145" i="5"/>
  <c r="K146" i="5"/>
  <c r="L146" i="5"/>
  <c r="K147" i="5"/>
  <c r="L147" i="5"/>
  <c r="K148" i="5"/>
  <c r="L148" i="5"/>
  <c r="K149" i="5"/>
  <c r="L149" i="5"/>
  <c r="K150" i="5"/>
  <c r="L150" i="5"/>
  <c r="K151" i="5"/>
  <c r="L151" i="5"/>
  <c r="K152" i="5"/>
  <c r="L152" i="5"/>
  <c r="K153" i="5"/>
  <c r="L153" i="5"/>
  <c r="K154" i="5"/>
  <c r="L154" i="5"/>
  <c r="K155" i="5"/>
  <c r="L155" i="5"/>
  <c r="K156" i="5"/>
  <c r="L156" i="5"/>
  <c r="K157" i="5"/>
  <c r="L157" i="5"/>
  <c r="K158" i="5"/>
  <c r="L158" i="5"/>
  <c r="K159" i="5"/>
  <c r="L159" i="5"/>
  <c r="K160" i="5"/>
  <c r="L160" i="5"/>
  <c r="K161" i="5"/>
  <c r="L161" i="5"/>
  <c r="K162" i="5"/>
  <c r="L162" i="5"/>
  <c r="K163" i="5"/>
  <c r="L163" i="5"/>
  <c r="K164" i="5"/>
  <c r="L164" i="5"/>
  <c r="K165" i="5"/>
  <c r="L165" i="5"/>
  <c r="K166" i="5"/>
  <c r="L166" i="5"/>
  <c r="K167" i="5"/>
  <c r="L167" i="5"/>
  <c r="K168" i="5"/>
  <c r="L168" i="5"/>
  <c r="K169" i="5"/>
  <c r="L169" i="5"/>
  <c r="K170" i="5"/>
  <c r="L170" i="5"/>
  <c r="K171" i="5"/>
  <c r="L171" i="5"/>
  <c r="K172" i="5"/>
  <c r="L172" i="5"/>
  <c r="K173" i="5"/>
  <c r="L173" i="5"/>
  <c r="K174" i="5"/>
  <c r="L174" i="5"/>
  <c r="K175" i="5"/>
  <c r="L175" i="5"/>
  <c r="K176" i="5"/>
  <c r="L176" i="5"/>
  <c r="K177" i="5"/>
  <c r="L177" i="5"/>
  <c r="K178" i="5"/>
  <c r="L178" i="5"/>
  <c r="K179" i="5"/>
  <c r="L179" i="5"/>
  <c r="K180" i="5"/>
  <c r="L180" i="5"/>
  <c r="K181" i="5"/>
  <c r="L181" i="5"/>
  <c r="K182" i="5"/>
  <c r="L182" i="5"/>
  <c r="K183" i="5"/>
  <c r="L183" i="5"/>
  <c r="K184" i="5"/>
  <c r="L184" i="5"/>
  <c r="K185" i="5"/>
  <c r="L185" i="5"/>
  <c r="K186" i="5"/>
  <c r="L186" i="5"/>
  <c r="K187" i="5"/>
  <c r="L187" i="5"/>
  <c r="K188" i="5"/>
  <c r="L188" i="5"/>
  <c r="K189" i="5"/>
  <c r="L189" i="5"/>
  <c r="K190" i="5"/>
  <c r="L190" i="5"/>
  <c r="K191" i="5"/>
  <c r="L191" i="5"/>
  <c r="K192" i="5"/>
  <c r="L192" i="5"/>
  <c r="K193" i="5"/>
  <c r="L193" i="5"/>
  <c r="K194" i="5"/>
  <c r="L194" i="5"/>
  <c r="K195" i="5"/>
  <c r="L195" i="5"/>
  <c r="K196" i="5"/>
  <c r="L196" i="5"/>
  <c r="K197" i="5"/>
  <c r="L197" i="5"/>
  <c r="K198" i="5"/>
  <c r="L198" i="5"/>
  <c r="K199" i="5"/>
  <c r="L199" i="5"/>
  <c r="K200" i="5"/>
  <c r="L200" i="5"/>
  <c r="K201" i="5"/>
  <c r="L201" i="5"/>
  <c r="K202" i="5"/>
  <c r="L202" i="5"/>
  <c r="K203" i="5"/>
  <c r="L203" i="5"/>
  <c r="K204" i="5"/>
  <c r="L204" i="5"/>
  <c r="K205" i="5"/>
  <c r="L205" i="5"/>
  <c r="K206" i="5"/>
  <c r="L206" i="5"/>
  <c r="K207" i="5"/>
  <c r="L207" i="5"/>
  <c r="K208" i="5"/>
  <c r="L208" i="5"/>
  <c r="K209" i="5"/>
  <c r="L209" i="5"/>
  <c r="K210" i="5"/>
  <c r="L210" i="5"/>
  <c r="K211" i="5"/>
  <c r="L211" i="5"/>
  <c r="K212" i="5"/>
  <c r="L212" i="5"/>
  <c r="K213" i="5"/>
  <c r="L213" i="5"/>
  <c r="K214" i="5"/>
  <c r="L214" i="5"/>
  <c r="K215" i="5"/>
  <c r="L215" i="5"/>
  <c r="K216" i="5"/>
  <c r="L216" i="5"/>
  <c r="K217" i="5"/>
  <c r="L217" i="5"/>
  <c r="K218" i="5"/>
  <c r="L218" i="5"/>
  <c r="K219" i="5"/>
  <c r="L219" i="5"/>
  <c r="K220" i="5"/>
  <c r="L220" i="5"/>
  <c r="K221" i="5"/>
  <c r="L221" i="5"/>
  <c r="K222" i="5"/>
  <c r="L222" i="5"/>
  <c r="K223" i="5"/>
  <c r="L223" i="5"/>
  <c r="K224" i="5"/>
  <c r="L224" i="5"/>
  <c r="K225" i="5"/>
  <c r="L225" i="5"/>
  <c r="K226" i="5"/>
  <c r="L226" i="5"/>
  <c r="K227" i="5"/>
  <c r="L227" i="5"/>
  <c r="K228" i="5"/>
  <c r="L228" i="5"/>
  <c r="K229" i="5"/>
  <c r="L229" i="5"/>
  <c r="K230" i="5"/>
  <c r="L230" i="5"/>
  <c r="K231" i="5"/>
  <c r="L231" i="5"/>
  <c r="K232" i="5"/>
  <c r="L232" i="5"/>
  <c r="K233" i="5"/>
  <c r="L233" i="5"/>
  <c r="K234" i="5"/>
  <c r="L234" i="5"/>
  <c r="K235" i="5"/>
  <c r="L235" i="5"/>
  <c r="K236" i="5"/>
  <c r="L236" i="5"/>
  <c r="K237" i="5"/>
  <c r="L237" i="5"/>
  <c r="K238" i="5"/>
  <c r="L238" i="5"/>
  <c r="K239" i="5"/>
  <c r="L239" i="5"/>
  <c r="K240" i="5"/>
  <c r="L240" i="5"/>
  <c r="K241" i="5"/>
  <c r="L241" i="5"/>
  <c r="K242" i="5"/>
  <c r="L242" i="5"/>
  <c r="K243" i="5"/>
  <c r="L243" i="5"/>
  <c r="K244" i="5"/>
  <c r="L244" i="5"/>
  <c r="K245" i="5"/>
  <c r="L245" i="5"/>
  <c r="K246" i="5"/>
  <c r="L246" i="5"/>
  <c r="K247" i="5"/>
  <c r="L247" i="5"/>
  <c r="K248" i="5"/>
  <c r="L248" i="5"/>
  <c r="K249" i="5"/>
  <c r="L249" i="5"/>
  <c r="K250" i="5"/>
  <c r="L250" i="5"/>
  <c r="K251" i="5"/>
  <c r="L251" i="5"/>
  <c r="K252" i="5"/>
  <c r="L252" i="5"/>
  <c r="K253" i="5"/>
  <c r="L253" i="5"/>
  <c r="K254" i="5"/>
  <c r="L254" i="5"/>
  <c r="K255" i="5"/>
  <c r="L255" i="5"/>
  <c r="K256" i="5"/>
  <c r="L256" i="5"/>
  <c r="K257" i="5"/>
  <c r="L257" i="5"/>
  <c r="K258" i="5"/>
  <c r="L258" i="5"/>
  <c r="K259" i="5"/>
  <c r="L259" i="5"/>
  <c r="K260" i="5"/>
  <c r="L260" i="5"/>
  <c r="K261" i="5"/>
  <c r="L261" i="5"/>
  <c r="K262" i="5"/>
  <c r="L262" i="5"/>
  <c r="K263" i="5"/>
  <c r="L263" i="5"/>
  <c r="K264" i="5"/>
  <c r="L264" i="5"/>
  <c r="K265" i="5"/>
  <c r="L265" i="5"/>
  <c r="K266" i="5"/>
  <c r="L266" i="5"/>
  <c r="K267" i="5"/>
  <c r="L267" i="5"/>
  <c r="K268" i="5"/>
  <c r="L268" i="5"/>
  <c r="K269" i="5"/>
  <c r="L269" i="5"/>
  <c r="K270" i="5"/>
  <c r="L270" i="5"/>
  <c r="K271" i="5"/>
  <c r="L271" i="5"/>
  <c r="K272" i="5"/>
  <c r="L272" i="5"/>
  <c r="K273" i="5"/>
  <c r="L273" i="5"/>
  <c r="K274" i="5"/>
  <c r="L274" i="5"/>
  <c r="K275" i="5"/>
  <c r="L275" i="5"/>
  <c r="K276" i="5"/>
  <c r="L276" i="5"/>
  <c r="K277" i="5"/>
  <c r="L277" i="5"/>
  <c r="K278" i="5"/>
  <c r="L278" i="5"/>
  <c r="K279" i="5"/>
  <c r="L279" i="5"/>
  <c r="K280" i="5"/>
  <c r="L280" i="5"/>
  <c r="K281" i="5"/>
  <c r="L281" i="5"/>
  <c r="K282" i="5"/>
  <c r="L282" i="5"/>
  <c r="K283" i="5"/>
  <c r="L283" i="5"/>
  <c r="K284" i="5"/>
  <c r="L284" i="5"/>
  <c r="K285" i="5"/>
  <c r="L285" i="5"/>
  <c r="K286" i="5"/>
  <c r="L286" i="5"/>
  <c r="K287" i="5"/>
  <c r="L287" i="5"/>
  <c r="K288" i="5"/>
  <c r="L288" i="5"/>
  <c r="K289" i="5"/>
  <c r="L289" i="5"/>
  <c r="K290" i="5"/>
  <c r="L290" i="5"/>
  <c r="K291" i="5"/>
  <c r="L291" i="5"/>
  <c r="K292" i="5"/>
  <c r="L292" i="5"/>
  <c r="K293" i="5"/>
  <c r="L293" i="5"/>
  <c r="K294" i="5"/>
  <c r="L294" i="5"/>
  <c r="K295" i="5"/>
  <c r="L295" i="5"/>
  <c r="K296" i="5"/>
  <c r="L296" i="5"/>
  <c r="K297" i="5"/>
  <c r="L297" i="5"/>
  <c r="K298" i="5"/>
  <c r="L298" i="5"/>
  <c r="K299" i="5"/>
  <c r="L299" i="5"/>
  <c r="K300" i="5"/>
  <c r="L300" i="5"/>
  <c r="K301" i="5"/>
  <c r="L301" i="5"/>
  <c r="K302" i="5"/>
  <c r="L302" i="5"/>
  <c r="K303" i="5"/>
  <c r="L303" i="5"/>
  <c r="K304" i="5"/>
  <c r="L304" i="5"/>
  <c r="K305" i="5"/>
  <c r="L305" i="5"/>
  <c r="K306" i="5"/>
  <c r="L306" i="5"/>
  <c r="K307" i="5"/>
  <c r="L307" i="5"/>
  <c r="K308" i="5"/>
  <c r="L308" i="5"/>
  <c r="K309" i="5"/>
  <c r="L309" i="5"/>
  <c r="K310" i="5"/>
  <c r="L310" i="5"/>
  <c r="K311" i="5"/>
  <c r="L311" i="5"/>
  <c r="K312" i="5"/>
  <c r="L312" i="5"/>
  <c r="K313" i="5"/>
  <c r="L313" i="5"/>
  <c r="K314" i="5"/>
  <c r="L314" i="5"/>
  <c r="K315" i="5"/>
  <c r="L315" i="5"/>
  <c r="K316" i="5"/>
  <c r="L316" i="5"/>
  <c r="K317" i="5"/>
  <c r="L317" i="5"/>
  <c r="K318" i="5"/>
  <c r="L318" i="5"/>
  <c r="K319" i="5"/>
  <c r="L319" i="5"/>
  <c r="K320" i="5"/>
  <c r="L320" i="5"/>
  <c r="K321" i="5"/>
  <c r="L321" i="5"/>
  <c r="K322" i="5"/>
  <c r="L322" i="5"/>
  <c r="K323" i="5"/>
  <c r="L323" i="5"/>
  <c r="K324" i="5"/>
  <c r="L324" i="5"/>
  <c r="K325" i="5"/>
  <c r="L325" i="5"/>
  <c r="K326" i="5"/>
  <c r="L326" i="5"/>
  <c r="K327" i="5"/>
  <c r="L327" i="5"/>
  <c r="K328" i="5"/>
  <c r="L328" i="5"/>
  <c r="K329" i="5"/>
  <c r="L329" i="5"/>
  <c r="K330" i="5"/>
  <c r="L330" i="5"/>
  <c r="K331" i="5"/>
  <c r="L331" i="5"/>
  <c r="K332" i="5"/>
  <c r="L332" i="5"/>
  <c r="K333" i="5"/>
  <c r="L333" i="5"/>
  <c r="K334" i="5"/>
  <c r="L334" i="5"/>
  <c r="K335" i="5"/>
  <c r="L335" i="5"/>
  <c r="K336" i="5"/>
  <c r="L336" i="5"/>
  <c r="K337" i="5"/>
  <c r="L337" i="5"/>
  <c r="K338" i="5"/>
  <c r="L338" i="5"/>
  <c r="K339" i="5"/>
  <c r="L339" i="5"/>
  <c r="K340" i="5"/>
  <c r="L340" i="5"/>
  <c r="K341" i="5"/>
  <c r="L341" i="5"/>
  <c r="K342" i="5"/>
  <c r="L342" i="5"/>
  <c r="K343" i="5"/>
  <c r="L343" i="5"/>
  <c r="K344" i="5"/>
  <c r="L344" i="5"/>
  <c r="K345" i="5"/>
  <c r="L345" i="5"/>
  <c r="K346" i="5"/>
  <c r="L346" i="5"/>
  <c r="K347" i="5"/>
  <c r="L347" i="5"/>
  <c r="K348" i="5"/>
  <c r="L348" i="5"/>
  <c r="K349" i="5"/>
  <c r="L349" i="5"/>
  <c r="K350" i="5"/>
  <c r="L350" i="5"/>
  <c r="K351" i="5"/>
  <c r="L351" i="5"/>
  <c r="K352" i="5"/>
  <c r="L352" i="5"/>
  <c r="K353" i="5"/>
  <c r="L353" i="5"/>
  <c r="K354" i="5"/>
  <c r="L354" i="5"/>
  <c r="K355" i="5"/>
  <c r="L355" i="5"/>
  <c r="K356" i="5"/>
  <c r="L356" i="5"/>
  <c r="K357" i="5"/>
  <c r="L357" i="5"/>
  <c r="K358" i="5"/>
  <c r="L358" i="5"/>
  <c r="K359" i="5"/>
  <c r="L359" i="5"/>
  <c r="K360" i="5"/>
  <c r="L360" i="5"/>
  <c r="K361" i="5"/>
  <c r="L361" i="5"/>
  <c r="K362" i="5"/>
  <c r="L362" i="5"/>
  <c r="K363" i="5"/>
  <c r="L363" i="5"/>
  <c r="K364" i="5"/>
  <c r="L364" i="5"/>
  <c r="K365" i="5"/>
  <c r="L365" i="5"/>
  <c r="K366" i="5"/>
  <c r="L366" i="5"/>
  <c r="K367" i="5"/>
  <c r="L367" i="5"/>
  <c r="K368" i="5"/>
  <c r="L368" i="5"/>
  <c r="K369" i="5"/>
  <c r="L369" i="5"/>
  <c r="K370" i="5"/>
  <c r="L370" i="5"/>
  <c r="K371" i="5"/>
  <c r="L371" i="5"/>
  <c r="K372" i="5"/>
  <c r="L372" i="5"/>
  <c r="K373" i="5"/>
  <c r="L373" i="5"/>
  <c r="K374" i="5"/>
  <c r="L374" i="5"/>
  <c r="K375" i="5"/>
  <c r="L375" i="5"/>
  <c r="K376" i="5"/>
  <c r="L376" i="5"/>
  <c r="K377" i="5"/>
  <c r="L377" i="5"/>
  <c r="K378" i="5"/>
  <c r="L378" i="5"/>
  <c r="K379" i="5"/>
  <c r="L379" i="5"/>
  <c r="K380" i="5"/>
  <c r="L380" i="5"/>
  <c r="K381" i="5"/>
  <c r="L381" i="5"/>
  <c r="K382" i="5"/>
  <c r="L382" i="5"/>
  <c r="K383" i="5"/>
  <c r="L383" i="5"/>
  <c r="K384" i="5"/>
  <c r="L384" i="5"/>
  <c r="K385" i="5"/>
  <c r="L385" i="5"/>
  <c r="K386" i="5"/>
  <c r="L386" i="5"/>
  <c r="K387" i="5"/>
  <c r="L387" i="5"/>
  <c r="K388" i="5"/>
  <c r="L388" i="5"/>
  <c r="L97" i="5" l="1"/>
  <c r="K97" i="5"/>
  <c r="H10" i="7" l="1"/>
  <c r="H13" i="7" s="1"/>
  <c r="E10" i="7"/>
  <c r="E13" i="7" s="1"/>
  <c r="E4" i="7"/>
  <c r="E6" i="7"/>
  <c r="F13" i="7" l="1"/>
  <c r="I13" i="7"/>
  <c r="E6" i="5" l="1"/>
</calcChain>
</file>

<file path=xl/sharedStrings.xml><?xml version="1.0" encoding="utf-8"?>
<sst xmlns="http://schemas.openxmlformats.org/spreadsheetml/2006/main" count="44" uniqueCount="35">
  <si>
    <t>Mês/Ano</t>
  </si>
  <si>
    <t>Remunerações corrigidas</t>
  </si>
  <si>
    <t>80% maiores remunerações</t>
  </si>
  <si>
    <t>MÊS</t>
  </si>
  <si>
    <t>80% do número total de remunerações</t>
  </si>
  <si>
    <t>Média das 80 % maiores remunerações</t>
  </si>
  <si>
    <t>Última remuneração no cargo</t>
  </si>
  <si>
    <t>Homem</t>
  </si>
  <si>
    <t>Mulher</t>
  </si>
  <si>
    <t>REMUNERAÇÃO DE
 APOSENTADORIA</t>
  </si>
  <si>
    <t>HOMEM</t>
  </si>
  <si>
    <t>MULHER</t>
  </si>
  <si>
    <t>100% dos dias de contribuição requeridos</t>
  </si>
  <si>
    <t>Dias de contribuição efetivos</t>
  </si>
  <si>
    <t>Porcentagem da proporcionalidade dos dias de contribuição efetivos</t>
  </si>
  <si>
    <t>TETO</t>
  </si>
  <si>
    <t>Teto da época</t>
  </si>
  <si>
    <t>Índice de reajuste</t>
  </si>
  <si>
    <t>Número total de remunerações</t>
  </si>
  <si>
    <t>PROVENTO:</t>
  </si>
  <si>
    <t>ANOS DE CONTRIBUIÇÃO</t>
  </si>
  <si>
    <t>SEXO</t>
  </si>
  <si>
    <t>INSTRUÇÕES</t>
  </si>
  <si>
    <t>Base Previdência</t>
  </si>
  <si>
    <t>GUARUJÁ PREVIDÊNCIA</t>
  </si>
  <si>
    <r>
      <rPr>
        <b/>
        <sz val="12"/>
        <color theme="1"/>
        <rFont val="Calibri"/>
        <family val="2"/>
        <scheme val="minor"/>
      </rPr>
      <t>1.</t>
    </r>
    <r>
      <rPr>
        <sz val="12"/>
        <color theme="1"/>
        <rFont val="Calibri"/>
        <family val="2"/>
        <scheme val="minor"/>
      </rPr>
      <t xml:space="preserve"> Digite apenas nos campos azuis.</t>
    </r>
  </si>
  <si>
    <r>
      <rPr>
        <b/>
        <sz val="12"/>
        <color theme="1"/>
        <rFont val="Calibri"/>
        <family val="2"/>
        <scheme val="minor"/>
      </rPr>
      <t>3.</t>
    </r>
    <r>
      <rPr>
        <sz val="12"/>
        <color theme="1"/>
        <rFont val="Calibri"/>
        <family val="2"/>
        <scheme val="minor"/>
      </rPr>
      <t xml:space="preserve"> O campo "Anos de Contribuição" deve ser preenchido apenas com o tempo de contribuição livre. O tempo que já foi utilizado para aposentadoria no INSS não deve ser incluído.</t>
    </r>
  </si>
  <si>
    <r>
      <rPr>
        <b/>
        <sz val="12"/>
        <color theme="1"/>
        <rFont val="Calibri"/>
        <family val="2"/>
        <scheme val="minor"/>
      </rPr>
      <t>4.</t>
    </r>
    <r>
      <rPr>
        <sz val="12"/>
        <color theme="1"/>
        <rFont val="Calibri"/>
        <family val="2"/>
        <scheme val="minor"/>
      </rPr>
      <t xml:space="preserve"> Em caso de dúvidas, ligue 3387 3940</t>
    </r>
  </si>
  <si>
    <r>
      <rPr>
        <b/>
        <sz val="12"/>
        <color theme="1"/>
        <rFont val="Calibri"/>
        <family val="2"/>
        <scheme val="minor"/>
      </rPr>
      <t xml:space="preserve">2. </t>
    </r>
    <r>
      <rPr>
        <sz val="12"/>
        <color theme="1"/>
        <rFont val="Calibri"/>
        <family val="2"/>
        <scheme val="minor"/>
      </rPr>
      <t>Se você não possui contribuição em determinado mês, deixe o campo "Base Previdência" deste respectivo mês em branco, não digite R$ 0,00.</t>
    </r>
  </si>
  <si>
    <t>PROFESSOR</t>
  </si>
  <si>
    <t>Professor</t>
  </si>
  <si>
    <t>Professora</t>
  </si>
  <si>
    <t>BASE PREVIDÊNCIA ATUAL</t>
  </si>
  <si>
    <t>FATOR SIMPLIFICADO (MULTIPLICAR)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</si>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</sst>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[$-416]mmm\-yy;@"/>
    <numFmt numFmtId="166" formatCode="0.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name val="Arial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</borders>
  <cellStyleXfs count="9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0" fontId="5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24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9" borderId="31" applyNumberFormat="0" applyAlignment="0" applyProtection="0"/>
    <xf numFmtId="0" fontId="21" fillId="9" borderId="31" applyNumberFormat="0" applyAlignment="0" applyProtection="0"/>
    <xf numFmtId="0" fontId="22" fillId="22" borderId="32" applyNumberFormat="0" applyAlignment="0" applyProtection="0"/>
    <xf numFmtId="0" fontId="14" fillId="0" borderId="33" applyNumberFormat="0" applyFill="0" applyAlignment="0" applyProtection="0"/>
    <xf numFmtId="0" fontId="22" fillId="22" borderId="32" applyNumberFormat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23" fillId="9" borderId="31" applyNumberFormat="0" applyAlignment="0" applyProtection="0"/>
    <xf numFmtId="0" fontId="28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16" fillId="0" borderId="34" applyNumberFormat="0" applyFill="0" applyAlignment="0" applyProtection="0"/>
    <xf numFmtId="0" fontId="17" fillId="0" borderId="35" applyNumberFormat="0" applyFill="0" applyAlignment="0" applyProtection="0"/>
    <xf numFmtId="0" fontId="18" fillId="0" borderId="36" applyNumberFormat="0" applyFill="0" applyAlignment="0" applyProtection="0"/>
    <xf numFmtId="0" fontId="18" fillId="0" borderId="0" applyNumberFormat="0" applyFill="0" applyBorder="0" applyAlignment="0" applyProtection="0"/>
    <xf numFmtId="0" fontId="23" fillId="8" borderId="31" applyNumberFormat="0" applyAlignment="0" applyProtection="0"/>
    <xf numFmtId="0" fontId="14" fillId="0" borderId="33" applyNumberFormat="0" applyFill="0" applyAlignment="0" applyProtection="0"/>
    <xf numFmtId="0" fontId="25" fillId="23" borderId="0" applyNumberFormat="0" applyBorder="0" applyAlignment="0" applyProtection="0"/>
    <xf numFmtId="0" fontId="5" fillId="24" borderId="37" applyNumberFormat="0" applyFont="0" applyAlignment="0" applyProtection="0"/>
    <xf numFmtId="0" fontId="13" fillId="24" borderId="37" applyNumberFormat="0" applyFont="0" applyAlignment="0" applyProtection="0"/>
    <xf numFmtId="0" fontId="26" fillId="9" borderId="38" applyNumberFormat="0" applyAlignment="0" applyProtection="0"/>
    <xf numFmtId="0" fontId="26" fillId="9" borderId="3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4" applyNumberFormat="0" applyFill="0" applyAlignment="0" applyProtection="0"/>
    <xf numFmtId="0" fontId="17" fillId="0" borderId="35" applyNumberFormat="0" applyFill="0" applyAlignment="0" applyProtection="0"/>
    <xf numFmtId="0" fontId="18" fillId="0" borderId="36" applyNumberFormat="0" applyFill="0" applyAlignment="0" applyProtection="0"/>
    <xf numFmtId="0" fontId="18" fillId="0" borderId="0" applyNumberFormat="0" applyFill="0" applyBorder="0" applyAlignment="0" applyProtection="0"/>
    <xf numFmtId="0" fontId="29" fillId="0" borderId="39" applyNumberFormat="0" applyFill="0" applyAlignment="0" applyProtection="0"/>
    <xf numFmtId="0" fontId="27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129">
    <xf numFmtId="0" fontId="0" fillId="0" borderId="0" xfId="0"/>
    <xf numFmtId="0" fontId="0" fillId="0" borderId="5" xfId="0" applyBorder="1" applyAlignment="1">
      <alignment horizontal="center"/>
    </xf>
    <xf numFmtId="44" fontId="0" fillId="0" borderId="0" xfId="1" applyFont="1" applyBorder="1" applyAlignment="1" applyProtection="1">
      <alignment horizontal="center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165" fontId="0" fillId="0" borderId="0" xfId="0" applyNumberFormat="1"/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4" xfId="0" applyFont="1" applyBorder="1" applyAlignment="1">
      <alignment horizontal="center"/>
    </xf>
    <xf numFmtId="10" fontId="0" fillId="0" borderId="5" xfId="2" applyNumberFormat="1" applyFont="1" applyBorder="1" applyAlignment="1" applyProtection="1">
      <alignment horizontal="center"/>
    </xf>
    <xf numFmtId="10" fontId="0" fillId="0" borderId="20" xfId="2" applyNumberFormat="1" applyFont="1" applyBorder="1" applyAlignment="1" applyProtection="1">
      <alignment horizontal="center"/>
    </xf>
    <xf numFmtId="44" fontId="0" fillId="0" borderId="10" xfId="1" applyFont="1" applyBorder="1" applyAlignment="1">
      <alignment horizontal="center" vertical="center"/>
    </xf>
    <xf numFmtId="44" fontId="0" fillId="0" borderId="0" xfId="1" applyFont="1"/>
    <xf numFmtId="0" fontId="7" fillId="0" borderId="0" xfId="0" applyFont="1"/>
    <xf numFmtId="165" fontId="7" fillId="0" borderId="0" xfId="0" applyNumberFormat="1" applyFont="1"/>
    <xf numFmtId="44" fontId="7" fillId="0" borderId="0" xfId="1" applyFont="1" applyProtection="1"/>
    <xf numFmtId="44" fontId="7" fillId="0" borderId="0" xfId="1" applyFont="1" applyBorder="1" applyProtection="1"/>
    <xf numFmtId="44" fontId="7" fillId="0" borderId="0" xfId="1" applyFont="1" applyBorder="1" applyAlignment="1" applyProtection="1">
      <alignment horizontal="center" vertical="center"/>
    </xf>
    <xf numFmtId="44" fontId="7" fillId="0" borderId="0" xfId="1" applyFont="1" applyAlignment="1" applyProtection="1">
      <alignment horizontal="center" vertical="center"/>
    </xf>
    <xf numFmtId="0" fontId="7" fillId="0" borderId="0" xfId="0" applyFont="1" applyAlignment="1">
      <alignment horizontal="left"/>
    </xf>
    <xf numFmtId="44" fontId="7" fillId="0" borderId="0" xfId="1" applyFont="1" applyBorder="1" applyAlignment="1" applyProtection="1">
      <alignment horizont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5" fontId="8" fillId="0" borderId="10" xfId="0" applyNumberFormat="1" applyFont="1" applyBorder="1" applyAlignment="1">
      <alignment horizontal="center" vertical="center"/>
    </xf>
    <xf numFmtId="44" fontId="8" fillId="0" borderId="10" xfId="1" applyFont="1" applyBorder="1" applyAlignment="1" applyProtection="1">
      <alignment horizontal="center" vertical="center"/>
    </xf>
    <xf numFmtId="44" fontId="8" fillId="0" borderId="10" xfId="1" applyFont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44" fontId="10" fillId="0" borderId="10" xfId="1" applyFont="1" applyFill="1" applyBorder="1" applyAlignment="1" applyProtection="1"/>
    <xf numFmtId="0" fontId="10" fillId="0" borderId="10" xfId="1" applyNumberFormat="1" applyFont="1" applyFill="1" applyBorder="1" applyAlignment="1" applyProtection="1">
      <alignment horizontal="center" vertical="center"/>
    </xf>
    <xf numFmtId="17" fontId="6" fillId="0" borderId="10" xfId="0" applyNumberFormat="1" applyFont="1" applyBorder="1" applyAlignment="1">
      <alignment horizontal="center"/>
    </xf>
    <xf numFmtId="0" fontId="0" fillId="2" borderId="10" xfId="0" applyFill="1" applyBorder="1" applyAlignment="1" applyProtection="1">
      <alignment horizontal="center" vertical="center"/>
      <protection locked="0"/>
    </xf>
    <xf numFmtId="44" fontId="2" fillId="0" borderId="10" xfId="1" applyFont="1" applyBorder="1" applyAlignment="1" applyProtection="1">
      <alignment horizontal="center" vertical="center" wrapText="1"/>
    </xf>
    <xf numFmtId="17" fontId="9" fillId="0" borderId="10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164" fontId="9" fillId="2" borderId="10" xfId="1" applyNumberFormat="1" applyFont="1" applyFill="1" applyBorder="1" applyProtection="1"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/>
    <xf numFmtId="2" fontId="9" fillId="0" borderId="0" xfId="1" applyNumberFormat="1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7" fillId="0" borderId="0" xfId="1" applyNumberFormat="1" applyFont="1" applyFill="1" applyBorder="1" applyAlignment="1" applyProtection="1">
      <alignment horizontal="center" vertical="center"/>
    </xf>
    <xf numFmtId="10" fontId="0" fillId="0" borderId="11" xfId="2" applyNumberFormat="1" applyFont="1" applyBorder="1" applyAlignment="1" applyProtection="1">
      <alignment horizontal="center"/>
    </xf>
    <xf numFmtId="17" fontId="6" fillId="26" borderId="10" xfId="0" applyNumberFormat="1" applyFont="1" applyFill="1" applyBorder="1" applyAlignment="1">
      <alignment horizontal="center"/>
    </xf>
    <xf numFmtId="44" fontId="0" fillId="26" borderId="10" xfId="87" applyFont="1" applyFill="1" applyBorder="1" applyAlignment="1">
      <alignment horizontal="center" vertical="center"/>
    </xf>
    <xf numFmtId="0" fontId="0" fillId="26" borderId="10" xfId="0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 applyProtection="1">
      <alignment horizontal="center" vertical="center" wrapText="1"/>
    </xf>
    <xf numFmtId="164" fontId="3" fillId="0" borderId="26" xfId="1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3" fillId="0" borderId="10" xfId="1" applyNumberFormat="1" applyFont="1" applyBorder="1" applyAlignment="1" applyProtection="1">
      <alignment horizontal="center" vertical="center" wrapText="1"/>
    </xf>
    <xf numFmtId="49" fontId="0" fillId="0" borderId="17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0" fontId="30" fillId="25" borderId="40" xfId="88" quotePrefix="1" applyFont="1" applyFill="1" applyBorder="1" applyAlignment="1">
      <alignment horizontal="center" vertical="center" wrapText="1"/>
    </xf>
    <xf numFmtId="0" fontId="30" fillId="25" borderId="41" xfId="88" quotePrefix="1" applyFont="1" applyFill="1" applyBorder="1" applyAlignment="1">
      <alignment horizontal="center" vertical="center" wrapText="1"/>
    </xf>
    <xf numFmtId="44" fontId="3" fillId="0" borderId="1" xfId="1" applyFont="1" applyBorder="1" applyAlignment="1" applyProtection="1">
      <alignment horizontal="center" vertical="center" wrapText="1"/>
    </xf>
    <xf numFmtId="44" fontId="3" fillId="0" borderId="2" xfId="1" applyFont="1" applyBorder="1" applyAlignment="1" applyProtection="1">
      <alignment horizontal="center" vertical="center" wrapText="1"/>
    </xf>
    <xf numFmtId="44" fontId="3" fillId="0" borderId="3" xfId="1" applyFont="1" applyBorder="1" applyAlignment="1" applyProtection="1">
      <alignment horizontal="center" vertical="center" wrapText="1"/>
    </xf>
    <xf numFmtId="44" fontId="3" fillId="0" borderId="7" xfId="1" applyFont="1" applyBorder="1" applyAlignment="1" applyProtection="1">
      <alignment horizontal="center" vertical="center" wrapText="1"/>
    </xf>
    <xf numFmtId="44" fontId="3" fillId="0" borderId="0" xfId="1" applyFont="1" applyBorder="1" applyAlignment="1" applyProtection="1">
      <alignment horizontal="center" vertical="center" wrapText="1"/>
    </xf>
    <xf numFmtId="44" fontId="3" fillId="0" borderId="8" xfId="1" applyFont="1" applyBorder="1" applyAlignment="1" applyProtection="1">
      <alignment horizontal="center" vertical="center" wrapText="1"/>
    </xf>
    <xf numFmtId="44" fontId="3" fillId="0" borderId="4" xfId="1" applyFont="1" applyBorder="1" applyAlignment="1" applyProtection="1">
      <alignment horizontal="center" vertical="center" wrapText="1"/>
    </xf>
    <xf numFmtId="44" fontId="3" fillId="0" borderId="5" xfId="1" applyFont="1" applyBorder="1" applyAlignment="1" applyProtection="1">
      <alignment horizontal="center" vertical="center" wrapText="1"/>
    </xf>
    <xf numFmtId="44" fontId="3" fillId="0" borderId="6" xfId="1" applyFont="1" applyBorder="1" applyAlignment="1" applyProtection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44" fontId="2" fillId="0" borderId="1" xfId="1" applyFont="1" applyBorder="1" applyAlignment="1" applyProtection="1">
      <alignment horizontal="center" wrapText="1"/>
    </xf>
    <xf numFmtId="44" fontId="2" fillId="0" borderId="2" xfId="1" applyFont="1" applyBorder="1" applyAlignment="1" applyProtection="1">
      <alignment horizontal="center" wrapText="1"/>
    </xf>
    <xf numFmtId="44" fontId="2" fillId="0" borderId="3" xfId="1" applyFont="1" applyBorder="1" applyAlignment="1" applyProtection="1">
      <alignment horizontal="center" wrapText="1"/>
    </xf>
    <xf numFmtId="44" fontId="2" fillId="0" borderId="4" xfId="1" applyFont="1" applyBorder="1" applyAlignment="1" applyProtection="1">
      <alignment horizontal="center" wrapText="1"/>
    </xf>
    <xf numFmtId="44" fontId="2" fillId="0" borderId="5" xfId="1" applyFont="1" applyBorder="1" applyAlignment="1" applyProtection="1">
      <alignment horizontal="center" wrapText="1"/>
    </xf>
    <xf numFmtId="44" fontId="2" fillId="0" borderId="6" xfId="1" applyFont="1" applyBorder="1" applyAlignment="1" applyProtection="1">
      <alignment horizont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1" fontId="0" fillId="0" borderId="23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" fillId="0" borderId="23" xfId="1" applyNumberFormat="1" applyFont="1" applyBorder="1" applyAlignment="1" applyProtection="1">
      <alignment horizontal="left" vertical="center"/>
    </xf>
    <xf numFmtId="0" fontId="2" fillId="0" borderId="24" xfId="1" applyNumberFormat="1" applyFont="1" applyBorder="1" applyAlignment="1" applyProtection="1">
      <alignment horizontal="left" vertical="center"/>
    </xf>
    <xf numFmtId="0" fontId="2" fillId="0" borderId="25" xfId="1" applyNumberFormat="1" applyFont="1" applyBorder="1" applyAlignment="1" applyProtection="1">
      <alignment horizontal="left" vertical="center"/>
    </xf>
    <xf numFmtId="164" fontId="0" fillId="0" borderId="23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17" fontId="31" fillId="0" borderId="40" xfId="88" applyNumberFormat="1" applyFont="1" applyBorder="1" applyAlignment="1">
      <alignment horizontal="center" vertical="center"/>
    </xf>
    <xf numFmtId="166" fontId="32" fillId="0" borderId="41" xfId="88" applyNumberFormat="1" applyFont="1" applyBorder="1" applyAlignment="1">
      <alignment horizontal="center" vertical="center"/>
    </xf>
    <xf numFmtId="17" fontId="31" fillId="2" borderId="40" xfId="88" applyNumberFormat="1" applyFont="1" applyFill="1" applyBorder="1" applyAlignment="1">
      <alignment horizontal="center" vertical="center"/>
    </xf>
    <xf numFmtId="166" fontId="32" fillId="2" borderId="41" xfId="88" applyNumberFormat="1" applyFont="1" applyFill="1" applyBorder="1" applyAlignment="1">
      <alignment horizontal="center" vertical="center"/>
    </xf>
    <xf numFmtId="166" fontId="32" fillId="2" borderId="42" xfId="88" applyNumberFormat="1" applyFont="1" applyFill="1" applyBorder="1" applyAlignment="1">
      <alignment horizontal="center" vertical="center"/>
    </xf>
  </cellXfs>
  <cellStyles count="90">
    <cellStyle name="20% - Accent1" xfId="6" xr:uid="{E56FFEDA-4EED-4AB1-9CD8-F7393440C0A4}"/>
    <cellStyle name="20% - Accent2" xfId="7" xr:uid="{4C16E0B7-3D1F-4256-9FF4-135D76584A5C}"/>
    <cellStyle name="20% - Accent3" xfId="8" xr:uid="{9F7051C1-6E32-4C95-B9A8-5B35FAA24615}"/>
    <cellStyle name="20% - Accent4" xfId="9" xr:uid="{20C856EB-A49D-4992-9C5D-7435C2F2EB47}"/>
    <cellStyle name="20% - Accent5" xfId="10" xr:uid="{3C6967D9-0F98-4547-818E-B86162C944A6}"/>
    <cellStyle name="20% - Accent6" xfId="11" xr:uid="{D01193ED-651C-4370-B387-5728A3131B81}"/>
    <cellStyle name="20% - Ênfase1 2" xfId="12" xr:uid="{3CDA56BE-B967-403B-81D1-CB1B891CE323}"/>
    <cellStyle name="20% - Ênfase2 2" xfId="13" xr:uid="{492BBEC5-2424-48ED-8BE6-A2A0ED7D12F0}"/>
    <cellStyle name="20% - Ênfase3 2" xfId="14" xr:uid="{72A46C82-0521-4F13-BBE9-CC999ED29CFC}"/>
    <cellStyle name="20% - Ênfase4 2" xfId="15" xr:uid="{34A238D3-F848-4C48-81DC-EA184588729B}"/>
    <cellStyle name="20% - Ênfase5 2" xfId="16" xr:uid="{89FC22C3-E0BB-487B-8201-C6D5F10B2823}"/>
    <cellStyle name="20% - Ênfase6 2" xfId="17" xr:uid="{CEDF08E7-C645-4623-9FCF-B16F91420569}"/>
    <cellStyle name="40% - Accent1" xfId="18" xr:uid="{D3660BF5-8D68-4334-8476-ADC07FBB673B}"/>
    <cellStyle name="40% - Accent2" xfId="19" xr:uid="{02F3D6A0-61A0-444A-9D5D-7EBC58BCF721}"/>
    <cellStyle name="40% - Accent3" xfId="20" xr:uid="{4BD4A857-2E8A-47D0-8076-6F7DC7156F16}"/>
    <cellStyle name="40% - Accent4" xfId="21" xr:uid="{1012291E-5DF2-4C36-BD77-51767DE9ED2D}"/>
    <cellStyle name="40% - Accent5" xfId="22" xr:uid="{EE5D133D-981E-4142-93DF-C12D4BB364FD}"/>
    <cellStyle name="40% - Accent6" xfId="23" xr:uid="{18AC2B0E-00BD-4908-831F-6A9915803E17}"/>
    <cellStyle name="40% - Ênfase1 2" xfId="24" xr:uid="{0497F0B5-61C0-4092-8B8F-39852507C73C}"/>
    <cellStyle name="40% - Ênfase2 2" xfId="25" xr:uid="{5744F4C0-9821-4834-BD5E-674FF126C9A3}"/>
    <cellStyle name="40% - Ênfase3 2" xfId="26" xr:uid="{32C5F201-FF04-47EE-91BC-27891723DF44}"/>
    <cellStyle name="40% - Ênfase4 2" xfId="27" xr:uid="{8E56B647-CB0D-4DD9-BB02-A77C94E02F66}"/>
    <cellStyle name="40% - Ênfase5 2" xfId="28" xr:uid="{57008CE1-17AF-4470-BC22-2F85910BDEF5}"/>
    <cellStyle name="40% - Ênfase6 2" xfId="29" xr:uid="{9018A8DB-AF36-4ABE-A49C-E9FAD7B44DFB}"/>
    <cellStyle name="60% - Accent1" xfId="30" xr:uid="{2B14D8A8-4F91-4990-BB1A-CE5BA14D12E1}"/>
    <cellStyle name="60% - Accent2" xfId="31" xr:uid="{0B67BB25-7C4D-48A2-9A41-6F15DEAD07DE}"/>
    <cellStyle name="60% - Accent3" xfId="32" xr:uid="{36B0CC90-5716-4849-85DC-8CB3A69ED391}"/>
    <cellStyle name="60% - Accent4" xfId="33" xr:uid="{88BA909A-3CA2-4A19-9A61-C672BD5CBF6C}"/>
    <cellStyle name="60% - Accent5" xfId="34" xr:uid="{5CF8E03E-C874-4F6C-A8C6-A8B9BA353D9B}"/>
    <cellStyle name="60% - Accent6" xfId="35" xr:uid="{CC9C9F27-36E7-4195-B5D4-D24AC7E53998}"/>
    <cellStyle name="60% - Ênfase1 2" xfId="36" xr:uid="{6AB07C8B-7610-4902-AE89-355428CB63CD}"/>
    <cellStyle name="60% - Ênfase2 2" xfId="37" xr:uid="{177A944E-C763-472F-A3AA-3D3CEBC6DFAB}"/>
    <cellStyle name="60% - Ênfase3 2" xfId="38" xr:uid="{A5F6C10F-7B2B-4A1F-A6B0-8A6B1B98C5CB}"/>
    <cellStyle name="60% - Ênfase4 2" xfId="39" xr:uid="{B766D09C-54E6-4ECE-BD4C-EFA38FF445D6}"/>
    <cellStyle name="60% - Ênfase5 2" xfId="40" xr:uid="{445AE059-FE53-42DF-8F65-B7BE4B883BDB}"/>
    <cellStyle name="60% - Ênfase6 2" xfId="41" xr:uid="{F196463F-9E98-44C8-8755-6853C650DAFF}"/>
    <cellStyle name="Accent1" xfId="42" xr:uid="{379D10F3-446D-48ED-B41E-F3FE38C974C6}"/>
    <cellStyle name="Accent2" xfId="43" xr:uid="{FD6EDFDC-E89F-42F2-88EC-4F36F3CE22CE}"/>
    <cellStyle name="Accent3" xfId="44" xr:uid="{8820F43D-2564-42CE-8FC6-B3D724969B06}"/>
    <cellStyle name="Accent4" xfId="45" xr:uid="{542E2031-F7AA-47BB-AFF4-B30192E453FD}"/>
    <cellStyle name="Accent5" xfId="46" xr:uid="{32E4AC6D-DCA2-49BA-BCE5-0BE1F1CEE1A1}"/>
    <cellStyle name="Accent6" xfId="47" xr:uid="{F2BCC784-DD58-4FA0-8BAB-21BAFA550A06}"/>
    <cellStyle name="Bad" xfId="48" xr:uid="{01237DC3-B505-4A5C-854F-B67AA1499C1B}"/>
    <cellStyle name="Bom 2" xfId="49" xr:uid="{E88F6526-6300-4FAA-8936-AAFC5230565C}"/>
    <cellStyle name="Calculation" xfId="50" xr:uid="{E0A898BC-70DC-493E-91F9-5E16C36BCE8A}"/>
    <cellStyle name="Cálculo 2" xfId="51" xr:uid="{CC7B5789-8FB6-49E5-AAB5-D404599C65C9}"/>
    <cellStyle name="Célula de Verificação 2" xfId="52" xr:uid="{043A9457-0584-45DE-BAAF-EA3A81DAB9EA}"/>
    <cellStyle name="Célula Vinculada 2" xfId="53" xr:uid="{0C316E7F-548D-4676-BBD3-A1E18E04161B}"/>
    <cellStyle name="Check Cell" xfId="54" xr:uid="{E477E0D4-6489-4747-AABE-28E8EA78A0B5}"/>
    <cellStyle name="Ênfase1 2" xfId="55" xr:uid="{F1164626-2E67-4460-AFC8-592542EC2D0E}"/>
    <cellStyle name="Ênfase2 2" xfId="56" xr:uid="{68976CD7-ACF1-496D-B6D5-621599AEF8EF}"/>
    <cellStyle name="Ênfase3 2" xfId="57" xr:uid="{78999ADB-38BA-440F-A311-49CB6222F9EE}"/>
    <cellStyle name="Ênfase4 2" xfId="58" xr:uid="{405BA575-7418-4951-9108-3CC154DA7E3A}"/>
    <cellStyle name="Ênfase5 2" xfId="59" xr:uid="{26664299-F75C-41DA-9013-EBCFAD7CBA19}"/>
    <cellStyle name="Ênfase6 2" xfId="60" xr:uid="{1DA01BEF-A113-41F3-94C9-C0642751C05B}"/>
    <cellStyle name="Entrada 2" xfId="61" xr:uid="{0C9F0B83-B1A8-4A77-8492-79FEAF5DE4F5}"/>
    <cellStyle name="Explanatory Text" xfId="62" xr:uid="{C2DBA761-346C-4914-BC03-73B71DE5F27E}"/>
    <cellStyle name="Good" xfId="63" xr:uid="{CE76726C-DF2B-4E98-8FB9-165CB6ADDFBC}"/>
    <cellStyle name="Heading 1" xfId="64" xr:uid="{8188FDD6-5586-4DB8-83B1-4D815964CAD6}"/>
    <cellStyle name="Heading 2" xfId="65" xr:uid="{FA6F5BC0-0723-4998-9C24-45E3B7EA6DFC}"/>
    <cellStyle name="Heading 3" xfId="66" xr:uid="{E421AC88-9E7E-4D20-9734-4D3CCCC6A2C8}"/>
    <cellStyle name="Heading 4" xfId="67" xr:uid="{785EBDE6-9893-475C-94BC-E4BFA1F1E7AA}"/>
    <cellStyle name="Input" xfId="68" xr:uid="{E95A26A7-96FD-482A-9294-3C3B394326CB}"/>
    <cellStyle name="Linked Cell" xfId="69" xr:uid="{F78AA410-59B3-44B8-B35F-4B6546E9C3E7}"/>
    <cellStyle name="Moeda" xfId="1" builtinId="4"/>
    <cellStyle name="Moeda 2" xfId="87" xr:uid="{256AAFB4-42E8-4EAA-BEA5-418C92DB4216}"/>
    <cellStyle name="Neutral" xfId="70" xr:uid="{2069DE42-D084-41E2-A9C0-69BCB525AB1D}"/>
    <cellStyle name="Normal" xfId="0" builtinId="0"/>
    <cellStyle name="Normal 2" xfId="3" xr:uid="{00000000-0005-0000-0000-000002000000}"/>
    <cellStyle name="Normal 3" xfId="5" xr:uid="{80182180-C15C-4A5B-89A1-168065A1776C}"/>
    <cellStyle name="Normal 4" xfId="4" xr:uid="{132B7F58-C271-4D26-B5AB-68CBBCF1DEC3}"/>
    <cellStyle name="Normal 5" xfId="88" xr:uid="{5EAF707E-7D0D-4DC1-B5D9-FC7C78084A7A}"/>
    <cellStyle name="Nota 2" xfId="71" xr:uid="{96C677A5-1153-4925-855F-75F4E505FDDF}"/>
    <cellStyle name="Note" xfId="72" xr:uid="{01633124-14BE-4F70-8354-9EEF277DD44D}"/>
    <cellStyle name="Output" xfId="73" xr:uid="{014CAB09-573A-4CB3-BA31-77408A012A22}"/>
    <cellStyle name="Porcentagem" xfId="2" builtinId="5"/>
    <cellStyle name="Porcentagem 2" xfId="85" xr:uid="{8C635632-8BA1-4A73-8FF6-567438C61BA7}"/>
    <cellStyle name="Saída 2" xfId="74" xr:uid="{381467C4-7A3A-40BF-B646-1C1B92ECB250}"/>
    <cellStyle name="Texto de Aviso 2" xfId="75" xr:uid="{DFC1E96A-1843-41DD-99DD-B3F56AB7DCCD}"/>
    <cellStyle name="Texto Explicativo 2" xfId="76" xr:uid="{8CE233B6-D7D4-4141-AC50-343F0DBA8EA8}"/>
    <cellStyle name="Title" xfId="77" xr:uid="{17CD2BCF-CD74-4A92-A094-DC6B78C7FD57}"/>
    <cellStyle name="Título 1 2" xfId="79" xr:uid="{15D1A829-16D9-44EB-B106-F15387CEBCA4}"/>
    <cellStyle name="Título 2 2" xfId="80" xr:uid="{267AA64E-02B1-4F53-B28B-0CCE5E2595BD}"/>
    <cellStyle name="Título 3 2" xfId="81" xr:uid="{A020C86F-D199-454B-9C46-B0CC5C32D022}"/>
    <cellStyle name="Título 4 2" xfId="82" xr:uid="{E4AE9C17-D782-4C5D-A14D-C805C4907BD0}"/>
    <cellStyle name="Título 5" xfId="78" xr:uid="{978949FA-5A76-41B2-A559-6E1BF462A7A4}"/>
    <cellStyle name="Total 2" xfId="83" xr:uid="{9E3E000A-FDE4-48A3-8975-B58DDA1C2AD2}"/>
    <cellStyle name="Vírgula 2" xfId="86" xr:uid="{ED684598-D45F-4BE0-834A-4AE7224CDAC8}"/>
    <cellStyle name="Vírgula 3" xfId="89" xr:uid="{738220E6-0AB7-4DA0-A8EF-CF3704AC4DC2}"/>
    <cellStyle name="Warning Text" xfId="84" xr:uid="{9B50E32D-4A84-47CE-B600-8ED0E40A6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650503</xdr:colOff>
      <xdr:row>0</xdr:row>
      <xdr:rowOff>0</xdr:rowOff>
    </xdr:from>
    <xdr:to>
      <xdr:col>1</xdr:col>
      <xdr:colOff>583828</xdr:colOff>
      <xdr:row>4</xdr:row>
      <xdr:rowOff>100853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6510B57-B9FA-4D82-AC60-B34E80BDC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03" y="0"/>
          <a:ext cx="1310528" cy="80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A388"/>
  <sheetViews>
    <sheetView showGridLines="0" tabSelected="1" zoomScale="85" zoomScaleNormal="85" workbookViewId="0">
      <pane ySplit="11" topLeftCell="A12" activePane="bottomLeft" state="frozen"/>
      <selection pane="bottomLeft" activeCell="D16" sqref="D16"/>
    </sheetView>
  </sheetViews>
  <sheetFormatPr defaultColWidth="9.140625" defaultRowHeight="15" x14ac:dyDescent="0.25"/>
  <cols>
    <col min="1" max="1" width="10" style="15" customWidth="1"/>
    <col min="2" max="2" width="14.140625" style="15" customWidth="1"/>
    <col min="3" max="3" width="4" style="15" customWidth="1"/>
    <col min="4" max="4" width="11.7109375" bestFit="1" customWidth="1"/>
    <col min="5" max="5" width="23.5703125" customWidth="1"/>
    <col min="6" max="6" width="14.28515625" customWidth="1"/>
    <col min="7" max="7" width="5.140625" customWidth="1"/>
    <col min="8" max="8" width="12" style="15" customWidth="1"/>
    <col min="9" max="9" width="20.28515625" style="15" customWidth="1"/>
    <col min="10" max="10" width="16" style="15" hidden="1" customWidth="1"/>
    <col min="11" max="11" width="9.5703125" style="15" hidden="1" customWidth="1"/>
    <col min="12" max="12" width="10.85546875" style="15" hidden="1" customWidth="1"/>
    <col min="13" max="13" width="6.5703125" style="15" customWidth="1"/>
    <col min="14" max="14" width="20" style="15" customWidth="1"/>
    <col min="15" max="15" width="67.140625" style="15" customWidth="1"/>
    <col min="16" max="16" width="11.5703125" style="15" hidden="1" customWidth="1"/>
    <col min="17" max="17" width="66.5703125" style="15" hidden="1" customWidth="1"/>
    <col min="18" max="21" width="9.140625" style="15" hidden="1" customWidth="1"/>
    <col min="22" max="22" width="10.85546875" style="15" hidden="1" customWidth="1"/>
    <col min="23" max="16384" width="9.140625" style="15"/>
  </cols>
  <sheetData>
    <row r="1" spans="2:27" x14ac:dyDescent="0.25">
      <c r="B1" s="36"/>
      <c r="F1" s="18"/>
      <c r="G1" s="19"/>
      <c r="O1" s="36" t="s">
        <v>22</v>
      </c>
    </row>
    <row r="2" spans="2:27" ht="22.5" customHeight="1" x14ac:dyDescent="0.4">
      <c r="D2" s="38" t="s">
        <v>24</v>
      </c>
      <c r="G2" s="19"/>
      <c r="O2" s="51" t="s">
        <v>25</v>
      </c>
    </row>
    <row r="3" spans="2:27" ht="3" customHeight="1" x14ac:dyDescent="0.25">
      <c r="G3" s="19"/>
      <c r="O3" s="51"/>
    </row>
    <row r="4" spans="2:27" ht="15" customHeight="1" x14ac:dyDescent="0.25">
      <c r="G4" s="19"/>
      <c r="O4" s="41"/>
    </row>
    <row r="5" spans="2:27" ht="18.75" customHeight="1" x14ac:dyDescent="0.25">
      <c r="G5" s="19"/>
      <c r="O5" s="50" t="s">
        <v>28</v>
      </c>
    </row>
    <row r="6" spans="2:27" ht="26.25" x14ac:dyDescent="0.25">
      <c r="B6" s="58" t="s">
        <v>19</v>
      </c>
      <c r="C6" s="59"/>
      <c r="D6" s="59"/>
      <c r="E6" s="63" t="str">
        <f>IFERROR(IF(OR(B10="",D10="",E10="",F10=""),"",IF(AND(F10="SIM",PROVENTO!D10="MASCULINO"),CALCULO!I18,IF(AND(F10="SIM",PROVENTO!D10="FEMININO"),CALCULO!I20,IF(AND(F10="NÃO",PROVENTO!D10="MASCULINO"),CALCULO!C18,CALCULO!C20)))),"")</f>
        <v/>
      </c>
      <c r="F6" s="63"/>
      <c r="H6"/>
      <c r="O6" s="50"/>
    </row>
    <row r="7" spans="2:27" ht="9" customHeight="1" x14ac:dyDescent="0.25">
      <c r="B7"/>
      <c r="C7"/>
      <c r="E7" s="19"/>
      <c r="H7"/>
      <c r="O7" s="42"/>
    </row>
    <row r="8" spans="2:27" ht="28.5" customHeight="1" x14ac:dyDescent="0.25">
      <c r="B8" s="52" t="s">
        <v>20</v>
      </c>
      <c r="C8" s="53"/>
      <c r="D8" s="60" t="s">
        <v>21</v>
      </c>
      <c r="E8" s="61" t="s">
        <v>32</v>
      </c>
      <c r="F8" s="61" t="s">
        <v>29</v>
      </c>
      <c r="G8" s="19"/>
      <c r="O8" s="50" t="s">
        <v>26</v>
      </c>
    </row>
    <row r="9" spans="2:27" ht="15.75" customHeight="1" x14ac:dyDescent="0.25">
      <c r="B9" s="54"/>
      <c r="C9" s="55"/>
      <c r="D9" s="60"/>
      <c r="E9" s="62"/>
      <c r="F9" s="62"/>
      <c r="G9" s="19"/>
      <c r="O9" s="50"/>
    </row>
    <row r="10" spans="2:27" ht="15.75" x14ac:dyDescent="0.25">
      <c r="B10" s="56"/>
      <c r="C10" s="57"/>
      <c r="D10" s="32"/>
      <c r="E10" s="37"/>
      <c r="F10" s="32"/>
      <c r="G10" s="19"/>
      <c r="O10" s="43"/>
    </row>
    <row r="11" spans="2:27" ht="15" customHeight="1" x14ac:dyDescent="0.25">
      <c r="B11" s="35"/>
      <c r="C11"/>
      <c r="D11" s="16"/>
      <c r="E11" s="17"/>
      <c r="F11" s="18"/>
      <c r="G11" s="19"/>
      <c r="O11" s="40" t="s">
        <v>27</v>
      </c>
    </row>
    <row r="12" spans="2:27" ht="15.75" x14ac:dyDescent="0.25">
      <c r="B12" s="35"/>
      <c r="C12"/>
      <c r="D12" s="16"/>
      <c r="E12" s="17"/>
      <c r="F12" s="18"/>
      <c r="G12" s="19"/>
      <c r="N12"/>
      <c r="O12" s="41"/>
    </row>
    <row r="13" spans="2:27" x14ac:dyDescent="0.25">
      <c r="D13" s="16"/>
      <c r="E13" s="17"/>
      <c r="F13" s="17"/>
      <c r="G13" s="20"/>
    </row>
    <row r="14" spans="2:27" customFormat="1" ht="45" x14ac:dyDescent="0.25">
      <c r="F14" s="15"/>
      <c r="G14" s="28"/>
      <c r="H14" s="24" t="s">
        <v>0</v>
      </c>
      <c r="I14" s="33" t="s">
        <v>23</v>
      </c>
      <c r="J14" s="25" t="s">
        <v>16</v>
      </c>
      <c r="K14" s="26" t="s">
        <v>17</v>
      </c>
      <c r="L14" s="27" t="s">
        <v>1</v>
      </c>
      <c r="M14" s="44"/>
      <c r="N14" s="44"/>
      <c r="O14" s="15"/>
      <c r="P14" s="28"/>
      <c r="Q14" s="27" t="s">
        <v>2</v>
      </c>
      <c r="R14" s="21"/>
      <c r="T14" s="15"/>
      <c r="V14" s="15"/>
      <c r="W14" s="15"/>
      <c r="X14" s="15"/>
      <c r="Y14" s="15"/>
      <c r="Z14" s="15"/>
      <c r="AA14" s="15"/>
    </row>
    <row r="15" spans="2:27" customFormat="1" ht="15.75" x14ac:dyDescent="0.25">
      <c r="F15" s="15"/>
      <c r="G15" s="28">
        <v>1</v>
      </c>
      <c r="H15" s="34">
        <v>45870</v>
      </c>
      <c r="I15" s="39"/>
      <c r="J15" s="29">
        <f>IF(H15="","",VLOOKUP(H15,TETOS!B:C,2,0))</f>
        <v>1000000</v>
      </c>
      <c r="K15" s="30">
        <f>IF(H15="","",VLOOKUP(H15,'INDICE INSS'!B:C,2,0))</f>
        <v>1</v>
      </c>
      <c r="L15" s="23" t="str">
        <f t="shared" ref="L15" si="0">IF(I15="","",SMALL(I15:J15,1)*K15)</f>
        <v/>
      </c>
      <c r="M15" s="44"/>
      <c r="N15" s="44"/>
      <c r="O15" s="15"/>
      <c r="P15" s="28">
        <v>1</v>
      </c>
      <c r="Q15" s="23" t="str">
        <f>IF(ROUNDDOWN((COUNTA($I$15:$I$388))*0.8,0)&gt;=P15,V15,"-")</f>
        <v>-</v>
      </c>
      <c r="R15" s="21"/>
      <c r="T15" s="15"/>
      <c r="V15" s="23" t="e">
        <f>LARGE($L$15:$L$388,P15)</f>
        <v>#NUM!</v>
      </c>
      <c r="W15" s="15"/>
      <c r="X15" s="15"/>
      <c r="Y15" s="15"/>
      <c r="Z15" s="15"/>
      <c r="AA15" s="15"/>
    </row>
    <row r="16" spans="2:27" customFormat="1" ht="15.75" x14ac:dyDescent="0.25">
      <c r="F16" s="15"/>
      <c r="G16" s="28">
        <v>2</v>
      </c>
      <c r="H16" s="34">
        <v>45839</v>
      </c>
      <c r="I16" s="39"/>
      <c r="J16" s="29">
        <f>IF(H16="","",VLOOKUP(H16,TETOS!B:C,2,0))</f>
        <v>1000000</v>
      </c>
      <c r="K16" s="30">
        <f>IF(H16="","",VLOOKUP(H16,'INDICE INSS'!B:C,2,0))</f>
        <v>1.0021</v>
      </c>
      <c r="L16" s="23" t="str">
        <f t="shared" ref="L16:L35" si="1">IF(I16="","",SMALL(I16:J16,1)*K16)</f>
        <v/>
      </c>
      <c r="M16" s="44"/>
      <c r="N16" s="44"/>
      <c r="O16" s="15"/>
      <c r="P16" s="28">
        <v>2</v>
      </c>
      <c r="Q16" s="23" t="str">
        <f t="shared" ref="Q16:Q79" si="2">IF(ROUNDDOWN((COUNTA($I$15:$I$388))*0.8,0)&gt;=P16,V16,"-")</f>
        <v>-</v>
      </c>
      <c r="R16" s="21"/>
      <c r="T16" s="15"/>
      <c r="V16" s="23" t="e">
        <f t="shared" ref="V16:V79" si="3">LARGE($L$15:$L$388,P16)</f>
        <v>#NUM!</v>
      </c>
      <c r="W16" s="15"/>
      <c r="X16" s="15"/>
      <c r="Y16" s="15"/>
      <c r="Z16" s="15"/>
      <c r="AA16" s="15"/>
    </row>
    <row r="17" spans="6:27" customFormat="1" ht="15.75" x14ac:dyDescent="0.25">
      <c r="F17" s="15"/>
      <c r="G17" s="28">
        <v>3</v>
      </c>
      <c r="H17" s="34">
        <v>45809</v>
      </c>
      <c r="I17" s="39"/>
      <c r="J17" s="29">
        <f>IF(H17="","",VLOOKUP(H17,TETOS!B:C,2,0))</f>
        <v>1000000</v>
      </c>
      <c r="K17" s="30">
        <f>IF(H17="","",VLOOKUP(H17,'INDICE INSS'!B:C,2,0))</f>
        <v>1.004405</v>
      </c>
      <c r="L17" s="23" t="str">
        <f t="shared" si="1"/>
        <v/>
      </c>
      <c r="M17" s="44"/>
      <c r="N17" s="44"/>
      <c r="O17" s="15"/>
      <c r="P17" s="28">
        <v>3</v>
      </c>
      <c r="Q17" s="23" t="str">
        <f t="shared" si="2"/>
        <v>-</v>
      </c>
      <c r="R17" s="21"/>
      <c r="T17" s="15"/>
      <c r="V17" s="23" t="e">
        <f t="shared" si="3"/>
        <v>#NUM!</v>
      </c>
      <c r="W17" s="15"/>
      <c r="X17" s="15"/>
      <c r="Y17" s="15"/>
      <c r="Z17" s="15"/>
      <c r="AA17" s="15"/>
    </row>
    <row r="18" spans="6:27" customFormat="1" ht="15.75" x14ac:dyDescent="0.25">
      <c r="F18" s="15"/>
      <c r="G18" s="28">
        <v>4</v>
      </c>
      <c r="H18" s="34">
        <v>45778</v>
      </c>
      <c r="I18" s="39"/>
      <c r="J18" s="29">
        <f>IF(H18="","",VLOOKUP(H18,TETOS!B:C,2,0))</f>
        <v>1000000</v>
      </c>
      <c r="K18" s="30">
        <f>IF(H18="","",VLOOKUP(H18,'INDICE INSS'!B:C,2,0))</f>
        <v>1.0079199999999999</v>
      </c>
      <c r="L18" s="23" t="str">
        <f t="shared" si="1"/>
        <v/>
      </c>
      <c r="M18" s="44"/>
      <c r="N18" s="44"/>
      <c r="O18" s="15"/>
      <c r="P18" s="28">
        <v>4</v>
      </c>
      <c r="Q18" s="23" t="str">
        <f t="shared" si="2"/>
        <v>-</v>
      </c>
      <c r="R18" s="21"/>
      <c r="T18" s="15"/>
      <c r="V18" s="23" t="e">
        <f t="shared" si="3"/>
        <v>#NUM!</v>
      </c>
      <c r="W18" s="15"/>
      <c r="X18" s="15"/>
      <c r="Y18" s="15"/>
      <c r="Z18" s="15"/>
      <c r="AA18" s="15"/>
    </row>
    <row r="19" spans="6:27" customFormat="1" ht="15.75" x14ac:dyDescent="0.25">
      <c r="F19" s="15"/>
      <c r="G19" s="28">
        <v>5</v>
      </c>
      <c r="H19" s="34">
        <v>45748</v>
      </c>
      <c r="I19" s="39"/>
      <c r="J19" s="29">
        <f>IF(H19="","",VLOOKUP(H19,TETOS!B:C,2,0))</f>
        <v>1000000</v>
      </c>
      <c r="K19" s="30">
        <f>IF(H19="","",VLOOKUP(H19,'INDICE INSS'!B:C,2,0))</f>
        <v>1.012758</v>
      </c>
      <c r="L19" s="23" t="str">
        <f t="shared" si="1"/>
        <v/>
      </c>
      <c r="M19" s="44"/>
      <c r="N19" s="44"/>
      <c r="O19" s="15"/>
      <c r="P19" s="28">
        <v>5</v>
      </c>
      <c r="Q19" s="23" t="str">
        <f t="shared" si="2"/>
        <v>-</v>
      </c>
      <c r="R19" s="21"/>
      <c r="T19" s="15"/>
      <c r="V19" s="23" t="e">
        <f t="shared" si="3"/>
        <v>#NUM!</v>
      </c>
      <c r="W19" s="15"/>
      <c r="X19" s="15"/>
      <c r="Y19" s="15"/>
      <c r="Z19" s="15"/>
      <c r="AA19" s="15"/>
    </row>
    <row r="20" spans="6:27" customFormat="1" ht="15.75" x14ac:dyDescent="0.25">
      <c r="F20" s="15"/>
      <c r="G20" s="28">
        <v>6</v>
      </c>
      <c r="H20" s="34">
        <v>45717</v>
      </c>
      <c r="I20" s="39"/>
      <c r="J20" s="29">
        <f>IF(H20="","",VLOOKUP(H20,TETOS!B:C,2,0))</f>
        <v>1000000</v>
      </c>
      <c r="K20" s="30">
        <f>IF(H20="","",VLOOKUP(H20,'INDICE INSS'!B:C,2,0))</f>
        <v>1.0179229999999999</v>
      </c>
      <c r="L20" s="23" t="str">
        <f t="shared" si="1"/>
        <v/>
      </c>
      <c r="M20" s="44"/>
      <c r="N20" s="44"/>
      <c r="O20" s="15"/>
      <c r="P20" s="28">
        <v>6</v>
      </c>
      <c r="Q20" s="23" t="str">
        <f t="shared" si="2"/>
        <v>-</v>
      </c>
      <c r="R20" s="21"/>
      <c r="T20" s="15"/>
      <c r="V20" s="23" t="e">
        <f t="shared" si="3"/>
        <v>#NUM!</v>
      </c>
      <c r="W20" s="15"/>
      <c r="X20" s="15"/>
      <c r="Y20" s="15"/>
      <c r="Z20" s="15"/>
      <c r="AA20" s="15"/>
    </row>
    <row r="21" spans="6:27" customFormat="1" ht="15.75" x14ac:dyDescent="0.25">
      <c r="F21" s="15"/>
      <c r="G21" s="28">
        <v>7</v>
      </c>
      <c r="H21" s="34">
        <v>45689</v>
      </c>
      <c r="I21" s="39"/>
      <c r="J21" s="29">
        <f>IF(H21="","",VLOOKUP(H21,TETOS!B:C,2,0))</f>
        <v>1000000</v>
      </c>
      <c r="K21" s="30">
        <f>IF(H21="","",VLOOKUP(H21,'INDICE INSS'!B:C,2,0))</f>
        <v>1.032988</v>
      </c>
      <c r="L21" s="23" t="str">
        <f t="shared" si="1"/>
        <v/>
      </c>
      <c r="M21" s="44"/>
      <c r="N21" s="44"/>
      <c r="O21" s="15"/>
      <c r="P21" s="28">
        <v>7</v>
      </c>
      <c r="Q21" s="23" t="str">
        <f t="shared" si="2"/>
        <v>-</v>
      </c>
      <c r="R21" s="21"/>
      <c r="T21" s="15"/>
      <c r="V21" s="23" t="e">
        <f t="shared" si="3"/>
        <v>#NUM!</v>
      </c>
      <c r="W21" s="15"/>
      <c r="X21" s="15"/>
      <c r="Y21" s="15"/>
      <c r="Z21" s="15"/>
      <c r="AA21" s="15"/>
    </row>
    <row r="22" spans="6:27" customFormat="1" ht="15.75" x14ac:dyDescent="0.25">
      <c r="F22" s="15"/>
      <c r="G22" s="28">
        <v>8</v>
      </c>
      <c r="H22" s="34">
        <v>45658</v>
      </c>
      <c r="I22" s="39"/>
      <c r="J22" s="29">
        <f>IF(H22="","",VLOOKUP(H22,TETOS!B:C,2,0))</f>
        <v>1000000</v>
      </c>
      <c r="K22" s="30">
        <f>IF(H22="","",VLOOKUP(H22,'INDICE INSS'!B:C,2,0))</f>
        <v>1.032988</v>
      </c>
      <c r="L22" s="23" t="str">
        <f t="shared" si="1"/>
        <v/>
      </c>
      <c r="M22" s="44"/>
      <c r="N22" s="44"/>
      <c r="O22" s="15"/>
      <c r="P22" s="28">
        <v>8</v>
      </c>
      <c r="Q22" s="23" t="str">
        <f t="shared" si="2"/>
        <v>-</v>
      </c>
      <c r="R22" s="21"/>
      <c r="T22" s="15"/>
      <c r="V22" s="23" t="e">
        <f t="shared" si="3"/>
        <v>#NUM!</v>
      </c>
      <c r="W22" s="15"/>
      <c r="X22" s="15"/>
      <c r="Y22" s="15"/>
      <c r="Z22" s="15"/>
      <c r="AA22" s="15"/>
    </row>
    <row r="23" spans="6:27" customFormat="1" ht="15.75" x14ac:dyDescent="0.25">
      <c r="F23" s="15"/>
      <c r="G23" s="28">
        <v>9</v>
      </c>
      <c r="H23" s="34">
        <v>45627</v>
      </c>
      <c r="I23" s="39"/>
      <c r="J23" s="29">
        <f>IF(H23="","",VLOOKUP(H23,TETOS!B:C,2,0))</f>
        <v>1000000</v>
      </c>
      <c r="K23" s="30">
        <f>IF(H23="","",VLOOKUP(H23,'INDICE INSS'!B:C,2,0))</f>
        <v>1.037946</v>
      </c>
      <c r="L23" s="23" t="str">
        <f t="shared" si="1"/>
        <v/>
      </c>
      <c r="M23" s="44"/>
      <c r="N23" s="44"/>
      <c r="O23" s="15"/>
      <c r="P23" s="28">
        <v>9</v>
      </c>
      <c r="Q23" s="23" t="str">
        <f t="shared" si="2"/>
        <v>-</v>
      </c>
      <c r="R23" s="21"/>
      <c r="T23" s="15"/>
      <c r="V23" s="23" t="e">
        <f t="shared" si="3"/>
        <v>#NUM!</v>
      </c>
      <c r="W23" s="15"/>
      <c r="X23" s="15"/>
      <c r="Y23" s="15"/>
      <c r="Z23" s="15"/>
      <c r="AA23" s="15"/>
    </row>
    <row r="24" spans="6:27" customFormat="1" ht="15.75" x14ac:dyDescent="0.25">
      <c r="F24" s="15"/>
      <c r="G24" s="28">
        <v>10</v>
      </c>
      <c r="H24" s="34">
        <v>45597</v>
      </c>
      <c r="I24" s="39"/>
      <c r="J24" s="29">
        <f>IF(H24="","",VLOOKUP(H24,TETOS!B:C,2,0))</f>
        <v>1000000</v>
      </c>
      <c r="K24" s="30">
        <f>IF(H24="","",VLOOKUP(H24,'INDICE INSS'!B:C,2,0))</f>
        <v>1.041372</v>
      </c>
      <c r="L24" s="23" t="str">
        <f t="shared" si="1"/>
        <v/>
      </c>
      <c r="M24" s="44"/>
      <c r="N24" s="44"/>
      <c r="O24" s="15"/>
      <c r="P24" s="28">
        <v>10</v>
      </c>
      <c r="Q24" s="23" t="str">
        <f t="shared" si="2"/>
        <v>-</v>
      </c>
      <c r="R24" s="21"/>
      <c r="T24" s="15"/>
      <c r="V24" s="23" t="e">
        <f t="shared" si="3"/>
        <v>#NUM!</v>
      </c>
      <c r="W24" s="15"/>
      <c r="X24" s="15"/>
      <c r="Y24" s="15"/>
      <c r="Z24" s="15"/>
      <c r="AA24" s="15"/>
    </row>
    <row r="25" spans="6:27" customFormat="1" ht="15.75" x14ac:dyDescent="0.25">
      <c r="F25" s="15"/>
      <c r="G25" s="28">
        <v>11</v>
      </c>
      <c r="H25" s="34">
        <v>45566</v>
      </c>
      <c r="I25" s="39"/>
      <c r="J25" s="29">
        <f>IF(H25="","",VLOOKUP(H25,TETOS!B:C,2,0))</f>
        <v>1000000</v>
      </c>
      <c r="K25" s="30">
        <f>IF(H25="","",VLOOKUP(H25,'INDICE INSS'!B:C,2,0))</f>
        <v>1.0477240000000001</v>
      </c>
      <c r="L25" s="23" t="str">
        <f t="shared" si="1"/>
        <v/>
      </c>
      <c r="M25" s="44"/>
      <c r="N25" s="44"/>
      <c r="O25" s="15"/>
      <c r="P25" s="28">
        <v>11</v>
      </c>
      <c r="Q25" s="23" t="str">
        <f t="shared" si="2"/>
        <v>-</v>
      </c>
      <c r="R25" s="21"/>
      <c r="T25" s="15"/>
      <c r="V25" s="23" t="e">
        <f t="shared" si="3"/>
        <v>#NUM!</v>
      </c>
      <c r="W25" s="15"/>
      <c r="X25" s="15"/>
      <c r="Y25" s="15"/>
      <c r="Z25" s="15"/>
      <c r="AA25" s="15"/>
    </row>
    <row r="26" spans="6:27" customFormat="1" ht="15.75" x14ac:dyDescent="0.25">
      <c r="F26" s="15"/>
      <c r="G26" s="28">
        <v>12</v>
      </c>
      <c r="H26" s="34">
        <v>45536</v>
      </c>
      <c r="I26" s="39"/>
      <c r="J26" s="29">
        <f>IF(H26="","",VLOOKUP(H26,TETOS!B:C,2,0))</f>
        <v>1000000</v>
      </c>
      <c r="K26" s="30">
        <f>IF(H26="","",VLOOKUP(H26,'INDICE INSS'!B:C,2,0))</f>
        <v>1.052754</v>
      </c>
      <c r="L26" s="23" t="str">
        <f t="shared" si="1"/>
        <v/>
      </c>
      <c r="M26" s="44"/>
      <c r="N26" s="44"/>
      <c r="O26" s="15"/>
      <c r="P26" s="28">
        <v>12</v>
      </c>
      <c r="Q26" s="23" t="str">
        <f t="shared" si="2"/>
        <v>-</v>
      </c>
      <c r="R26" s="21"/>
      <c r="T26" s="15"/>
      <c r="V26" s="23" t="e">
        <f t="shared" si="3"/>
        <v>#NUM!</v>
      </c>
      <c r="W26" s="15"/>
      <c r="X26" s="15"/>
      <c r="Y26" s="15"/>
      <c r="Z26" s="15"/>
      <c r="AA26" s="15"/>
    </row>
    <row r="27" spans="6:27" customFormat="1" ht="15.75" x14ac:dyDescent="0.25">
      <c r="F27" s="15"/>
      <c r="G27" s="28">
        <v>13</v>
      </c>
      <c r="H27" s="34">
        <v>45505</v>
      </c>
      <c r="I27" s="39"/>
      <c r="J27" s="29">
        <f>IF(H27="","",VLOOKUP(H27,TETOS!B:C,2,0))</f>
        <v>1000000</v>
      </c>
      <c r="K27" s="30">
        <f>IF(H27="","",VLOOKUP(H27,'INDICE INSS'!B:C,2,0))</f>
        <v>1.05128</v>
      </c>
      <c r="L27" s="23" t="str">
        <f t="shared" si="1"/>
        <v/>
      </c>
      <c r="M27" s="44"/>
      <c r="N27" s="44"/>
      <c r="O27" s="15"/>
      <c r="P27" s="28">
        <v>13</v>
      </c>
      <c r="Q27" s="23" t="str">
        <f t="shared" si="2"/>
        <v>-</v>
      </c>
      <c r="R27" s="21"/>
      <c r="T27" s="15"/>
      <c r="V27" s="23" t="e">
        <f t="shared" si="3"/>
        <v>#NUM!</v>
      </c>
      <c r="W27" s="15"/>
      <c r="X27" s="15"/>
      <c r="Y27" s="15"/>
      <c r="Z27" s="15"/>
      <c r="AA27" s="15"/>
    </row>
    <row r="28" spans="6:27" customFormat="1" ht="15.75" x14ac:dyDescent="0.25">
      <c r="F28" s="15"/>
      <c r="G28" s="28">
        <v>14</v>
      </c>
      <c r="H28" s="34">
        <v>45474</v>
      </c>
      <c r="I28" s="39"/>
      <c r="J28" s="29">
        <f>IF(H28="","",VLOOKUP(H28,TETOS!B:C,2,0))</f>
        <v>1000000</v>
      </c>
      <c r="K28" s="30">
        <f>IF(H28="","",VLOOKUP(H28,'INDICE INSS'!B:C,2,0))</f>
        <v>1.054014</v>
      </c>
      <c r="L28" s="23" t="str">
        <f t="shared" si="1"/>
        <v/>
      </c>
      <c r="M28" s="44"/>
      <c r="N28" s="44"/>
      <c r="O28" s="15"/>
      <c r="P28" s="28">
        <v>14</v>
      </c>
      <c r="Q28" s="23" t="str">
        <f t="shared" si="2"/>
        <v>-</v>
      </c>
      <c r="R28" s="21"/>
      <c r="T28" s="15"/>
      <c r="V28" s="23" t="e">
        <f t="shared" si="3"/>
        <v>#NUM!</v>
      </c>
      <c r="W28" s="15"/>
      <c r="X28" s="15"/>
      <c r="Y28" s="15"/>
      <c r="Z28" s="15"/>
      <c r="AA28" s="15"/>
    </row>
    <row r="29" spans="6:27" customFormat="1" ht="15.75" x14ac:dyDescent="0.25">
      <c r="F29" s="15"/>
      <c r="G29" s="28">
        <v>15</v>
      </c>
      <c r="H29" s="34">
        <v>45444</v>
      </c>
      <c r="I29" s="39"/>
      <c r="J29" s="29">
        <f>IF(H29="","",VLOOKUP(H29,TETOS!B:C,2,0))</f>
        <v>1000000</v>
      </c>
      <c r="K29" s="30">
        <f>IF(H29="","",VLOOKUP(H29,'INDICE INSS'!B:C,2,0))</f>
        <v>1.056648</v>
      </c>
      <c r="L29" s="23" t="str">
        <f t="shared" si="1"/>
        <v/>
      </c>
      <c r="M29" s="44"/>
      <c r="N29" s="44"/>
      <c r="O29" s="15"/>
      <c r="P29" s="28">
        <v>15</v>
      </c>
      <c r="Q29" s="23" t="str">
        <f t="shared" si="2"/>
        <v>-</v>
      </c>
      <c r="R29" s="21"/>
      <c r="T29" s="15"/>
      <c r="V29" s="23" t="e">
        <f t="shared" si="3"/>
        <v>#NUM!</v>
      </c>
      <c r="W29" s="15"/>
      <c r="X29" s="15"/>
      <c r="Y29" s="15"/>
      <c r="Z29" s="15"/>
      <c r="AA29" s="15"/>
    </row>
    <row r="30" spans="6:27" customFormat="1" ht="15.75" x14ac:dyDescent="0.25">
      <c r="F30" s="15"/>
      <c r="G30" s="28">
        <v>16</v>
      </c>
      <c r="H30" s="34">
        <v>45413</v>
      </c>
      <c r="I30" s="39"/>
      <c r="J30" s="29">
        <f>IF(H30="","",VLOOKUP(H30,TETOS!B:C,2,0))</f>
        <v>1000000</v>
      </c>
      <c r="K30" s="30">
        <f>IF(H30="","",VLOOKUP(H30,'INDICE INSS'!B:C,2,0))</f>
        <v>1.0615079999999999</v>
      </c>
      <c r="L30" s="23" t="str">
        <f t="shared" si="1"/>
        <v/>
      </c>
      <c r="M30" s="44"/>
      <c r="N30" s="44"/>
      <c r="O30" s="15"/>
      <c r="P30" s="28">
        <v>16</v>
      </c>
      <c r="Q30" s="23" t="str">
        <f t="shared" si="2"/>
        <v>-</v>
      </c>
      <c r="R30" s="21"/>
      <c r="T30" s="15"/>
      <c r="V30" s="23" t="e">
        <f t="shared" si="3"/>
        <v>#NUM!</v>
      </c>
      <c r="W30" s="15"/>
      <c r="X30" s="15"/>
      <c r="Y30" s="15"/>
      <c r="Z30" s="15"/>
      <c r="AA30" s="15"/>
    </row>
    <row r="31" spans="6:27" customFormat="1" ht="15.75" x14ac:dyDescent="0.25">
      <c r="F31" s="15"/>
      <c r="G31" s="28">
        <v>17</v>
      </c>
      <c r="H31" s="34">
        <v>45383</v>
      </c>
      <c r="I31" s="39"/>
      <c r="J31" s="29">
        <f>IF(H31="","",VLOOKUP(H31,TETOS!B:C,2,0))</f>
        <v>1000000</v>
      </c>
      <c r="K31" s="30">
        <f>IF(H31="","",VLOOKUP(H31,'INDICE INSS'!B:C,2,0))</f>
        <v>1.065437</v>
      </c>
      <c r="L31" s="23" t="str">
        <f t="shared" si="1"/>
        <v/>
      </c>
      <c r="M31" s="44"/>
      <c r="N31" s="44"/>
      <c r="O31" s="15"/>
      <c r="P31" s="28">
        <v>17</v>
      </c>
      <c r="Q31" s="23" t="str">
        <f t="shared" si="2"/>
        <v>-</v>
      </c>
      <c r="R31" s="21"/>
      <c r="T31" s="15"/>
      <c r="V31" s="23" t="e">
        <f t="shared" si="3"/>
        <v>#NUM!</v>
      </c>
      <c r="W31" s="15"/>
      <c r="X31" s="15"/>
      <c r="Y31" s="15"/>
      <c r="Z31" s="15"/>
      <c r="AA31" s="15"/>
    </row>
    <row r="32" spans="6:27" customFormat="1" ht="15.75" x14ac:dyDescent="0.25">
      <c r="F32" s="15"/>
      <c r="G32" s="28">
        <v>18</v>
      </c>
      <c r="H32" s="34">
        <v>45352</v>
      </c>
      <c r="I32" s="39"/>
      <c r="J32" s="29">
        <f>IF(H32="","",VLOOKUP(H32,TETOS!B:C,2,0))</f>
        <v>1000000</v>
      </c>
      <c r="K32" s="30">
        <f>IF(H32="","",VLOOKUP(H32,'INDICE INSS'!B:C,2,0))</f>
        <v>1.0674600000000001</v>
      </c>
      <c r="L32" s="23" t="str">
        <f t="shared" si="1"/>
        <v/>
      </c>
      <c r="M32" s="44"/>
      <c r="N32" s="44"/>
      <c r="O32" s="15"/>
      <c r="P32" s="28">
        <v>18</v>
      </c>
      <c r="Q32" s="23" t="str">
        <f t="shared" si="2"/>
        <v>-</v>
      </c>
      <c r="R32" s="21"/>
      <c r="T32" s="15"/>
      <c r="V32" s="23" t="e">
        <f t="shared" si="3"/>
        <v>#NUM!</v>
      </c>
      <c r="W32" s="15"/>
      <c r="X32" s="15"/>
      <c r="Y32" s="15"/>
      <c r="Z32" s="15"/>
      <c r="AA32" s="15"/>
    </row>
    <row r="33" spans="6:27" customFormat="1" ht="15.75" x14ac:dyDescent="0.25">
      <c r="F33" s="15"/>
      <c r="G33" s="28">
        <v>19</v>
      </c>
      <c r="H33" s="34">
        <v>45323</v>
      </c>
      <c r="I33" s="39"/>
      <c r="J33" s="29">
        <f>IF(H33="","",VLOOKUP(H33,TETOS!B:C,2,0))</f>
        <v>1000000</v>
      </c>
      <c r="K33" s="30">
        <f>IF(H33="","",VLOOKUP(H33,'INDICE INSS'!B:C,2,0))</f>
        <v>1.0761050000000001</v>
      </c>
      <c r="L33" s="23" t="str">
        <f t="shared" si="1"/>
        <v/>
      </c>
      <c r="M33" s="44"/>
      <c r="N33" s="44"/>
      <c r="O33" s="15"/>
      <c r="P33" s="28">
        <v>19</v>
      </c>
      <c r="Q33" s="23" t="str">
        <f t="shared" si="2"/>
        <v>-</v>
      </c>
      <c r="R33" s="21"/>
      <c r="T33" s="15"/>
      <c r="V33" s="23" t="e">
        <f t="shared" si="3"/>
        <v>#NUM!</v>
      </c>
      <c r="W33" s="15"/>
      <c r="X33" s="15"/>
      <c r="Y33" s="15"/>
      <c r="Z33" s="15"/>
      <c r="AA33" s="15"/>
    </row>
    <row r="34" spans="6:27" customFormat="1" ht="15.75" x14ac:dyDescent="0.25">
      <c r="F34" s="15"/>
      <c r="G34" s="28">
        <v>20</v>
      </c>
      <c r="H34" s="34">
        <v>45292</v>
      </c>
      <c r="I34" s="39"/>
      <c r="J34" s="29">
        <f>IF(H34="","",VLOOKUP(H34,TETOS!B:C,2,0))</f>
        <v>1000000</v>
      </c>
      <c r="K34" s="30">
        <f>IF(H34="","",VLOOKUP(H34,'INDICE INSS'!B:C,2,0))</f>
        <v>1.082241</v>
      </c>
      <c r="L34" s="23" t="str">
        <f t="shared" si="1"/>
        <v/>
      </c>
      <c r="M34" s="44"/>
      <c r="N34" s="44"/>
      <c r="O34" s="15"/>
      <c r="P34" s="28">
        <v>20</v>
      </c>
      <c r="Q34" s="23" t="str">
        <f t="shared" si="2"/>
        <v>-</v>
      </c>
      <c r="R34" s="21"/>
      <c r="T34" s="15"/>
      <c r="V34" s="23" t="e">
        <f t="shared" si="3"/>
        <v>#NUM!</v>
      </c>
      <c r="W34" s="15"/>
      <c r="X34" s="15"/>
      <c r="Y34" s="15"/>
      <c r="Z34" s="15"/>
      <c r="AA34" s="15"/>
    </row>
    <row r="35" spans="6:27" customFormat="1" ht="15.75" x14ac:dyDescent="0.25">
      <c r="F35" s="15"/>
      <c r="G35" s="28">
        <v>21</v>
      </c>
      <c r="H35" s="34">
        <v>45261</v>
      </c>
      <c r="I35" s="39"/>
      <c r="J35" s="29">
        <f>IF(H35="","",VLOOKUP(H35,TETOS!B:C,2,0))</f>
        <v>1000000</v>
      </c>
      <c r="K35" s="30">
        <f>IF(H35="","",VLOOKUP(H35,'INDICE INSS'!B:C,2,0))</f>
        <v>1.0881940000000001</v>
      </c>
      <c r="L35" s="23" t="str">
        <f t="shared" si="1"/>
        <v/>
      </c>
      <c r="M35" s="44"/>
      <c r="N35" s="44"/>
      <c r="O35" s="15"/>
      <c r="P35" s="28">
        <v>21</v>
      </c>
      <c r="Q35" s="23" t="str">
        <f t="shared" si="2"/>
        <v>-</v>
      </c>
      <c r="R35" s="21"/>
      <c r="T35" s="15"/>
      <c r="V35" s="23" t="e">
        <f t="shared" si="3"/>
        <v>#NUM!</v>
      </c>
      <c r="W35" s="15"/>
      <c r="X35" s="15"/>
      <c r="Y35" s="15"/>
      <c r="Z35" s="15"/>
      <c r="AA35" s="15"/>
    </row>
    <row r="36" spans="6:27" customFormat="1" ht="15.75" x14ac:dyDescent="0.25">
      <c r="F36" s="15"/>
      <c r="G36" s="28">
        <v>22</v>
      </c>
      <c r="H36" s="34">
        <v>45231</v>
      </c>
      <c r="I36" s="39"/>
      <c r="J36" s="29">
        <f>IF(H36="","",VLOOKUP(H36,TETOS!B:C,2,0))</f>
        <v>1000000</v>
      </c>
      <c r="K36" s="30">
        <f>IF(H36="","",VLOOKUP(H36,'INDICE INSS'!B:C,2,0))</f>
        <v>1.089283</v>
      </c>
      <c r="L36" s="23" t="str">
        <f t="shared" ref="L36:L42" si="4">IF(I36="","",SMALL(I36:J36,1)*K36)</f>
        <v/>
      </c>
      <c r="M36" s="44"/>
      <c r="N36" s="44"/>
      <c r="O36" s="15"/>
      <c r="P36" s="28">
        <v>22</v>
      </c>
      <c r="Q36" s="23" t="str">
        <f t="shared" si="2"/>
        <v>-</v>
      </c>
      <c r="R36" s="21"/>
      <c r="T36" s="15"/>
      <c r="V36" s="23" t="e">
        <f t="shared" si="3"/>
        <v>#NUM!</v>
      </c>
      <c r="W36" s="15"/>
      <c r="X36" s="15"/>
      <c r="Y36" s="15"/>
      <c r="Z36" s="15"/>
      <c r="AA36" s="15"/>
    </row>
    <row r="37" spans="6:27" customFormat="1" ht="15.75" x14ac:dyDescent="0.25">
      <c r="F37" s="15"/>
      <c r="G37" s="28">
        <v>23</v>
      </c>
      <c r="H37" s="34">
        <v>45200</v>
      </c>
      <c r="I37" s="39"/>
      <c r="J37" s="29">
        <f>IF(H37="","",VLOOKUP(H37,TETOS!B:C,2,0))</f>
        <v>1000000</v>
      </c>
      <c r="K37" s="30">
        <f>IF(H37="","",VLOOKUP(H37,'INDICE INSS'!B:C,2,0))</f>
        <v>1.090587</v>
      </c>
      <c r="L37" s="23" t="str">
        <f t="shared" si="4"/>
        <v/>
      </c>
      <c r="M37" s="44"/>
      <c r="N37" s="44"/>
      <c r="O37" s="15"/>
      <c r="P37" s="28">
        <v>23</v>
      </c>
      <c r="Q37" s="23" t="str">
        <f t="shared" si="2"/>
        <v>-</v>
      </c>
      <c r="R37" s="21"/>
      <c r="T37" s="15"/>
      <c r="V37" s="23" t="e">
        <f t="shared" si="3"/>
        <v>#NUM!</v>
      </c>
      <c r="W37" s="15"/>
      <c r="X37" s="15"/>
      <c r="Y37" s="15"/>
      <c r="Z37" s="15"/>
      <c r="AA37" s="15"/>
    </row>
    <row r="38" spans="6:27" customFormat="1" ht="15.75" x14ac:dyDescent="0.25">
      <c r="F38" s="15"/>
      <c r="G38" s="28">
        <v>24</v>
      </c>
      <c r="H38" s="34">
        <v>45170</v>
      </c>
      <c r="I38" s="39"/>
      <c r="J38" s="29">
        <f>IF(H38="","",VLOOKUP(H38,TETOS!B:C,2,0))</f>
        <v>1000000</v>
      </c>
      <c r="K38" s="30">
        <f>IF(H38="","",VLOOKUP(H38,'INDICE INSS'!B:C,2,0))</f>
        <v>1.0917870000000001</v>
      </c>
      <c r="L38" s="23" t="str">
        <f t="shared" si="4"/>
        <v/>
      </c>
      <c r="M38" s="44"/>
      <c r="N38" s="44"/>
      <c r="O38" s="15"/>
      <c r="P38" s="28">
        <v>24</v>
      </c>
      <c r="Q38" s="23" t="str">
        <f t="shared" si="2"/>
        <v>-</v>
      </c>
      <c r="R38" s="21"/>
      <c r="T38" s="15"/>
      <c r="V38" s="23" t="e">
        <f t="shared" si="3"/>
        <v>#NUM!</v>
      </c>
      <c r="W38" s="15"/>
      <c r="X38" s="15"/>
      <c r="Y38" s="15"/>
      <c r="Z38" s="15"/>
      <c r="AA38" s="15"/>
    </row>
    <row r="39" spans="6:27" customFormat="1" ht="15.75" x14ac:dyDescent="0.25">
      <c r="F39" s="15"/>
      <c r="G39" s="28">
        <v>25</v>
      </c>
      <c r="H39" s="34">
        <v>45139</v>
      </c>
      <c r="I39" s="39"/>
      <c r="J39" s="29">
        <f>IF(H39="","",VLOOKUP(H39,TETOS!B:C,2,0))</f>
        <v>1000000</v>
      </c>
      <c r="K39" s="30">
        <f>IF(H39="","",VLOOKUP(H39,'INDICE INSS'!B:C,2,0))</f>
        <v>1.0939719999999999</v>
      </c>
      <c r="L39" s="23" t="str">
        <f t="shared" si="4"/>
        <v/>
      </c>
      <c r="M39" s="44"/>
      <c r="N39" s="44"/>
      <c r="O39" s="15"/>
      <c r="P39" s="28">
        <v>25</v>
      </c>
      <c r="Q39" s="23" t="str">
        <f t="shared" si="2"/>
        <v>-</v>
      </c>
      <c r="R39" s="21"/>
      <c r="T39" s="15"/>
      <c r="V39" s="23" t="e">
        <f t="shared" si="3"/>
        <v>#NUM!</v>
      </c>
      <c r="W39" s="15"/>
      <c r="X39" s="15"/>
      <c r="Y39" s="15"/>
      <c r="Z39" s="15"/>
      <c r="AA39" s="15"/>
    </row>
    <row r="40" spans="6:27" customFormat="1" ht="15.75" x14ac:dyDescent="0.25">
      <c r="F40" s="15"/>
      <c r="G40" s="28">
        <v>26</v>
      </c>
      <c r="H40" s="34">
        <v>45108</v>
      </c>
      <c r="I40" s="39"/>
      <c r="J40" s="29">
        <f>IF(H40="","",VLOOKUP(H40,TETOS!B:C,2,0))</f>
        <v>1000000</v>
      </c>
      <c r="K40" s="30">
        <f>IF(H40="","",VLOOKUP(H40,'INDICE INSS'!B:C,2,0))</f>
        <v>1.092986</v>
      </c>
      <c r="L40" s="23" t="str">
        <f t="shared" si="4"/>
        <v/>
      </c>
      <c r="M40" s="44"/>
      <c r="N40" s="44"/>
      <c r="O40" s="15"/>
      <c r="P40" s="28">
        <v>26</v>
      </c>
      <c r="Q40" s="23" t="str">
        <f t="shared" si="2"/>
        <v>-</v>
      </c>
      <c r="R40" s="21"/>
      <c r="T40" s="15"/>
      <c r="V40" s="23" t="e">
        <f t="shared" si="3"/>
        <v>#NUM!</v>
      </c>
      <c r="W40" s="15"/>
      <c r="X40" s="15"/>
      <c r="Y40" s="15"/>
      <c r="Z40" s="15"/>
      <c r="AA40" s="15"/>
    </row>
    <row r="41" spans="6:27" customFormat="1" ht="15.75" x14ac:dyDescent="0.25">
      <c r="F41" s="15"/>
      <c r="G41" s="28">
        <v>27</v>
      </c>
      <c r="H41" s="34">
        <v>45078</v>
      </c>
      <c r="I41" s="39"/>
      <c r="J41" s="29">
        <f>IF(H41="","",VLOOKUP(H41,TETOS!B:C,2,0))</f>
        <v>1000000</v>
      </c>
      <c r="K41" s="30">
        <f>IF(H41="","",VLOOKUP(H41,'INDICE INSS'!B:C,2,0))</f>
        <v>1.0918920000000001</v>
      </c>
      <c r="L41" s="23" t="str">
        <f t="shared" si="4"/>
        <v/>
      </c>
      <c r="M41" s="44"/>
      <c r="N41" s="44"/>
      <c r="O41" s="15"/>
      <c r="P41" s="28">
        <v>27</v>
      </c>
      <c r="Q41" s="23" t="str">
        <f t="shared" si="2"/>
        <v>-</v>
      </c>
      <c r="R41" s="21"/>
      <c r="T41" s="15"/>
      <c r="V41" s="23" t="e">
        <f t="shared" si="3"/>
        <v>#NUM!</v>
      </c>
      <c r="W41" s="15"/>
      <c r="X41" s="15"/>
      <c r="Y41" s="15"/>
      <c r="Z41" s="15"/>
      <c r="AA41" s="15"/>
    </row>
    <row r="42" spans="6:27" customFormat="1" ht="15.75" x14ac:dyDescent="0.25">
      <c r="F42" s="15"/>
      <c r="G42" s="28">
        <v>28</v>
      </c>
      <c r="H42" s="34">
        <v>45047</v>
      </c>
      <c r="I42" s="39"/>
      <c r="J42" s="29">
        <f>IF(H42="","",VLOOKUP(H42,TETOS!B:C,2,0))</f>
        <v>1000000</v>
      </c>
      <c r="K42" s="30">
        <f>IF(H42="","",VLOOKUP(H42,'INDICE INSS'!B:C,2,0))</f>
        <v>1.095825</v>
      </c>
      <c r="L42" s="23" t="str">
        <f t="shared" si="4"/>
        <v/>
      </c>
      <c r="M42" s="44"/>
      <c r="N42" s="44"/>
      <c r="O42" s="15"/>
      <c r="P42" s="28">
        <v>28</v>
      </c>
      <c r="Q42" s="23" t="str">
        <f t="shared" si="2"/>
        <v>-</v>
      </c>
      <c r="R42" s="21"/>
      <c r="T42" s="15"/>
      <c r="V42" s="23" t="e">
        <f t="shared" si="3"/>
        <v>#NUM!</v>
      </c>
      <c r="W42" s="15"/>
      <c r="X42" s="15"/>
      <c r="Y42" s="15"/>
      <c r="Z42" s="15"/>
      <c r="AA42" s="15"/>
    </row>
    <row r="43" spans="6:27" customFormat="1" ht="15.75" x14ac:dyDescent="0.25">
      <c r="F43" s="15"/>
      <c r="G43" s="28">
        <v>29</v>
      </c>
      <c r="H43" s="34">
        <v>45017</v>
      </c>
      <c r="I43" s="39"/>
      <c r="J43" s="29">
        <f>IF(H43="","",VLOOKUP(H43,TETOS!B:C,2,0))</f>
        <v>1000000</v>
      </c>
      <c r="K43" s="30">
        <f>IF(H43="","",VLOOKUP(H43,'INDICE INSS'!B:C,2,0))</f>
        <v>1.1016319999999999</v>
      </c>
      <c r="L43" s="23" t="str">
        <f t="shared" ref="L43:L46" si="5">IF(I43="","",SMALL(I43:J43,1)*K43)</f>
        <v/>
      </c>
      <c r="M43" s="44"/>
      <c r="N43" s="44"/>
      <c r="O43" s="15"/>
      <c r="P43" s="28">
        <v>29</v>
      </c>
      <c r="Q43" s="23" t="str">
        <f t="shared" si="2"/>
        <v>-</v>
      </c>
      <c r="R43" s="21"/>
      <c r="T43" s="15"/>
      <c r="V43" s="23" t="e">
        <f t="shared" si="3"/>
        <v>#NUM!</v>
      </c>
      <c r="W43" s="15"/>
      <c r="X43" s="15"/>
      <c r="Y43" s="15"/>
      <c r="Z43" s="15"/>
      <c r="AA43" s="15"/>
    </row>
    <row r="44" spans="6:27" customFormat="1" ht="15.75" x14ac:dyDescent="0.25">
      <c r="F44" s="15"/>
      <c r="G44" s="28">
        <v>30</v>
      </c>
      <c r="H44" s="34">
        <v>44986</v>
      </c>
      <c r="I44" s="39"/>
      <c r="J44" s="29">
        <f>IF(H44="","",VLOOKUP(H44,TETOS!B:C,2,0))</f>
        <v>1000000</v>
      </c>
      <c r="K44" s="30">
        <f>IF(H44="","",VLOOKUP(H44,'INDICE INSS'!B:C,2,0))</f>
        <v>1.1086830000000001</v>
      </c>
      <c r="L44" s="23" t="str">
        <f t="shared" si="5"/>
        <v/>
      </c>
      <c r="M44" s="44"/>
      <c r="N44" s="44"/>
      <c r="O44" s="15"/>
      <c r="P44" s="28">
        <v>30</v>
      </c>
      <c r="Q44" s="23" t="str">
        <f t="shared" si="2"/>
        <v>-</v>
      </c>
      <c r="R44" s="21"/>
      <c r="T44" s="15"/>
      <c r="V44" s="23" t="e">
        <f t="shared" si="3"/>
        <v>#NUM!</v>
      </c>
      <c r="W44" s="15"/>
      <c r="X44" s="15"/>
      <c r="Y44" s="15"/>
      <c r="Z44" s="15"/>
      <c r="AA44" s="15"/>
    </row>
    <row r="45" spans="6:27" customFormat="1" ht="15.75" x14ac:dyDescent="0.25">
      <c r="F45" s="15"/>
      <c r="G45" s="28">
        <v>31</v>
      </c>
      <c r="H45" s="34">
        <v>44958</v>
      </c>
      <c r="I45" s="39"/>
      <c r="J45" s="29">
        <f>IF(H45="","",VLOOKUP(H45,TETOS!B:C,2,0))</f>
        <v>1000000</v>
      </c>
      <c r="K45" s="30">
        <f>IF(H45="","",VLOOKUP(H45,'INDICE INSS'!B:C,2,0))</f>
        <v>1.1172200000000001</v>
      </c>
      <c r="L45" s="23" t="str">
        <f t="shared" si="5"/>
        <v/>
      </c>
      <c r="M45" s="44"/>
      <c r="N45" s="44"/>
      <c r="O45" s="15"/>
      <c r="P45" s="28">
        <v>31</v>
      </c>
      <c r="Q45" s="23" t="str">
        <f t="shared" si="2"/>
        <v>-</v>
      </c>
      <c r="R45" s="21"/>
      <c r="T45" s="15"/>
      <c r="V45" s="23" t="e">
        <f t="shared" si="3"/>
        <v>#NUM!</v>
      </c>
      <c r="W45" s="15"/>
      <c r="X45" s="15"/>
      <c r="Y45" s="15"/>
      <c r="Z45" s="15"/>
      <c r="AA45" s="15"/>
    </row>
    <row r="46" spans="6:27" customFormat="1" ht="15.75" x14ac:dyDescent="0.25">
      <c r="F46" s="15"/>
      <c r="G46" s="28">
        <v>32</v>
      </c>
      <c r="H46" s="34">
        <v>44927</v>
      </c>
      <c r="I46" s="39"/>
      <c r="J46" s="29">
        <f>IF(H46="","",VLOOKUP(H46,TETOS!B:C,2,0))</f>
        <v>1000000</v>
      </c>
      <c r="K46" s="30">
        <f>IF(H46="","",VLOOKUP(H46,'INDICE INSS'!B:C,2,0))</f>
        <v>1.122358</v>
      </c>
      <c r="L46" s="23" t="str">
        <f t="shared" si="5"/>
        <v/>
      </c>
      <c r="M46" s="44"/>
      <c r="N46" s="44"/>
      <c r="O46" s="15"/>
      <c r="P46" s="28">
        <v>32</v>
      </c>
      <c r="Q46" s="23" t="str">
        <f t="shared" si="2"/>
        <v>-</v>
      </c>
      <c r="R46" s="21"/>
      <c r="T46" s="15"/>
      <c r="V46" s="23" t="e">
        <f t="shared" si="3"/>
        <v>#NUM!</v>
      </c>
      <c r="W46" s="15"/>
      <c r="X46" s="15"/>
      <c r="Y46" s="15"/>
      <c r="Z46" s="15"/>
      <c r="AA46" s="15"/>
    </row>
    <row r="47" spans="6:27" customFormat="1" ht="15.75" x14ac:dyDescent="0.25">
      <c r="F47" s="15"/>
      <c r="G47" s="28">
        <v>33</v>
      </c>
      <c r="H47" s="34">
        <v>44896</v>
      </c>
      <c r="I47" s="39"/>
      <c r="J47" s="29">
        <f>IF(H47="","",VLOOKUP(H47,TETOS!B:C,2,0))</f>
        <v>1000000</v>
      </c>
      <c r="K47" s="30">
        <f>IF(H47="","",VLOOKUP(H47,'INDICE INSS'!B:C,2,0))</f>
        <v>1.1301030000000001</v>
      </c>
      <c r="L47" s="23" t="str">
        <f t="shared" ref="L47:L49" si="6">IF(I47="","",SMALL(I47:J47,1)*K47)</f>
        <v/>
      </c>
      <c r="M47" s="44"/>
      <c r="N47" s="44"/>
      <c r="O47" s="15"/>
      <c r="P47" s="28">
        <v>33</v>
      </c>
      <c r="Q47" s="23" t="str">
        <f t="shared" si="2"/>
        <v>-</v>
      </c>
      <c r="R47" s="21"/>
      <c r="T47" s="15"/>
      <c r="V47" s="23" t="e">
        <f t="shared" si="3"/>
        <v>#NUM!</v>
      </c>
      <c r="W47" s="15"/>
      <c r="X47" s="15"/>
      <c r="Y47" s="15"/>
      <c r="Z47" s="15"/>
      <c r="AA47" s="15"/>
    </row>
    <row r="48" spans="6:27" customFormat="1" ht="15.75" x14ac:dyDescent="0.25">
      <c r="F48" s="15"/>
      <c r="G48" s="28">
        <v>34</v>
      </c>
      <c r="H48" s="34">
        <v>44866</v>
      </c>
      <c r="I48" s="39"/>
      <c r="J48" s="29">
        <f>IF(H48="","",VLOOKUP(H48,TETOS!B:C,2,0))</f>
        <v>1000000</v>
      </c>
      <c r="K48" s="30">
        <f>IF(H48="","",VLOOKUP(H48,'INDICE INSS'!B:C,2,0))</f>
        <v>1.134398</v>
      </c>
      <c r="L48" s="23" t="str">
        <f t="shared" si="6"/>
        <v/>
      </c>
      <c r="M48" s="44"/>
      <c r="N48" s="44"/>
      <c r="O48" s="15"/>
      <c r="P48" s="28">
        <v>34</v>
      </c>
      <c r="Q48" s="23" t="str">
        <f t="shared" si="2"/>
        <v>-</v>
      </c>
      <c r="R48" s="21"/>
      <c r="T48" s="15"/>
      <c r="V48" s="23" t="e">
        <f t="shared" si="3"/>
        <v>#NUM!</v>
      </c>
      <c r="W48" s="15"/>
      <c r="X48" s="15"/>
      <c r="Y48" s="15"/>
      <c r="Z48" s="15"/>
      <c r="AA48" s="15"/>
    </row>
    <row r="49" spans="6:27" customFormat="1" ht="15.75" x14ac:dyDescent="0.25">
      <c r="F49" s="15"/>
      <c r="G49" s="28">
        <v>35</v>
      </c>
      <c r="H49" s="34">
        <v>44835</v>
      </c>
      <c r="I49" s="39"/>
      <c r="J49" s="29">
        <f>IF(H49="","",VLOOKUP(H49,TETOS!B:C,2,0))</f>
        <v>1000000</v>
      </c>
      <c r="K49" s="30">
        <f>IF(H49="","",VLOOKUP(H49,'INDICE INSS'!B:C,2,0))</f>
        <v>1.1397299999999999</v>
      </c>
      <c r="L49" s="23" t="str">
        <f t="shared" si="6"/>
        <v/>
      </c>
      <c r="M49" s="44"/>
      <c r="N49" s="44"/>
      <c r="O49" s="15"/>
      <c r="P49" s="28">
        <v>35</v>
      </c>
      <c r="Q49" s="23" t="str">
        <f t="shared" si="2"/>
        <v>-</v>
      </c>
      <c r="R49" s="21"/>
      <c r="T49" s="15"/>
      <c r="V49" s="23" t="e">
        <f t="shared" si="3"/>
        <v>#NUM!</v>
      </c>
      <c r="W49" s="15"/>
      <c r="X49" s="15"/>
      <c r="Y49" s="15"/>
      <c r="Z49" s="15"/>
      <c r="AA49" s="15"/>
    </row>
    <row r="50" spans="6:27" customFormat="1" ht="15.75" x14ac:dyDescent="0.25">
      <c r="F50" s="15"/>
      <c r="G50" s="28">
        <v>36</v>
      </c>
      <c r="H50" s="34">
        <v>44805</v>
      </c>
      <c r="I50" s="39"/>
      <c r="J50" s="29">
        <f>IF(H50="","",VLOOKUP(H50,TETOS!B:C,2,0))</f>
        <v>1000000</v>
      </c>
      <c r="K50" s="30">
        <f>IF(H50="","",VLOOKUP(H50,'INDICE INSS'!B:C,2,0))</f>
        <v>1.136082</v>
      </c>
      <c r="L50" s="23" t="str">
        <f t="shared" ref="L50:L54" si="7">IF(I50="","",SMALL(I50:J50,1)*K50)</f>
        <v/>
      </c>
      <c r="M50" s="44"/>
      <c r="N50" s="44"/>
      <c r="O50" s="15"/>
      <c r="P50" s="28">
        <v>36</v>
      </c>
      <c r="Q50" s="23" t="str">
        <f t="shared" si="2"/>
        <v>-</v>
      </c>
      <c r="R50" s="21"/>
      <c r="T50" s="15"/>
      <c r="V50" s="23" t="e">
        <f t="shared" si="3"/>
        <v>#NUM!</v>
      </c>
      <c r="W50" s="15"/>
      <c r="X50" s="15"/>
      <c r="Y50" s="15"/>
      <c r="Z50" s="15"/>
      <c r="AA50" s="15"/>
    </row>
    <row r="51" spans="6:27" customFormat="1" ht="15.75" x14ac:dyDescent="0.25">
      <c r="F51" s="15"/>
      <c r="G51" s="28">
        <v>37</v>
      </c>
      <c r="H51" s="34">
        <v>44774</v>
      </c>
      <c r="I51" s="39"/>
      <c r="J51" s="29">
        <f>IF(H51="","",VLOOKUP(H51,TETOS!B:C,2,0))</f>
        <v>1000000</v>
      </c>
      <c r="K51" s="30">
        <f>IF(H51="","",VLOOKUP(H51,'INDICE INSS'!B:C,2,0))</f>
        <v>1.132563</v>
      </c>
      <c r="L51" s="23" t="str">
        <f t="shared" si="7"/>
        <v/>
      </c>
      <c r="M51" s="44"/>
      <c r="N51" s="44"/>
      <c r="O51" s="15"/>
      <c r="P51" s="28">
        <v>37</v>
      </c>
      <c r="Q51" s="23" t="str">
        <f t="shared" si="2"/>
        <v>-</v>
      </c>
      <c r="R51" s="21"/>
      <c r="T51" s="15"/>
      <c r="V51" s="23" t="e">
        <f t="shared" si="3"/>
        <v>#NUM!</v>
      </c>
      <c r="W51" s="15"/>
      <c r="X51" s="15"/>
      <c r="Y51" s="15"/>
      <c r="Z51" s="15"/>
      <c r="AA51" s="15"/>
    </row>
    <row r="52" spans="6:27" customFormat="1" ht="15.75" x14ac:dyDescent="0.25">
      <c r="F52" s="15"/>
      <c r="G52" s="28">
        <v>38</v>
      </c>
      <c r="H52" s="34">
        <v>44743</v>
      </c>
      <c r="I52" s="39"/>
      <c r="J52" s="29">
        <f>IF(H52="","",VLOOKUP(H52,TETOS!B:C,2,0))</f>
        <v>1000000</v>
      </c>
      <c r="K52" s="30">
        <f>IF(H52="","",VLOOKUP(H52,'INDICE INSS'!B:C,2,0))</f>
        <v>1.1257649999999999</v>
      </c>
      <c r="L52" s="23" t="str">
        <f t="shared" si="7"/>
        <v/>
      </c>
      <c r="M52" s="44"/>
      <c r="N52" s="44"/>
      <c r="O52" s="15"/>
      <c r="P52" s="28">
        <v>38</v>
      </c>
      <c r="Q52" s="23" t="str">
        <f t="shared" si="2"/>
        <v>-</v>
      </c>
      <c r="R52" s="21"/>
      <c r="T52" s="15"/>
      <c r="V52" s="23" t="e">
        <f t="shared" si="3"/>
        <v>#NUM!</v>
      </c>
      <c r="W52" s="15"/>
      <c r="X52" s="15"/>
      <c r="Y52" s="15"/>
      <c r="Z52" s="15"/>
      <c r="AA52" s="15"/>
    </row>
    <row r="53" spans="6:27" customFormat="1" ht="15.75" x14ac:dyDescent="0.25">
      <c r="F53" s="15"/>
      <c r="G53" s="28">
        <v>39</v>
      </c>
      <c r="H53" s="34">
        <v>44713</v>
      </c>
      <c r="I53" s="39"/>
      <c r="J53" s="29">
        <f>IF(H53="","",VLOOKUP(H53,TETOS!B:C,2,0))</f>
        <v>1000000</v>
      </c>
      <c r="K53" s="30">
        <f>IF(H53="","",VLOOKUP(H53,'INDICE INSS'!B:C,2,0))</f>
        <v>1.1327449999999999</v>
      </c>
      <c r="L53" s="23" t="str">
        <f t="shared" si="7"/>
        <v/>
      </c>
      <c r="M53" s="44"/>
      <c r="N53" s="44"/>
      <c r="O53" s="15"/>
      <c r="P53" s="28">
        <v>39</v>
      </c>
      <c r="Q53" s="23" t="str">
        <f t="shared" si="2"/>
        <v>-</v>
      </c>
      <c r="R53" s="21"/>
      <c r="T53" s="15"/>
      <c r="V53" s="23" t="e">
        <f t="shared" si="3"/>
        <v>#NUM!</v>
      </c>
      <c r="W53" s="15"/>
      <c r="X53" s="15"/>
      <c r="Y53" s="15"/>
      <c r="Z53" s="15"/>
      <c r="AA53" s="15"/>
    </row>
    <row r="54" spans="6:27" customFormat="1" ht="15.75" x14ac:dyDescent="0.25">
      <c r="F54" s="15"/>
      <c r="G54" s="28">
        <v>40</v>
      </c>
      <c r="H54" s="34">
        <v>44682</v>
      </c>
      <c r="I54" s="39"/>
      <c r="J54" s="29">
        <f>IF(H54="","",VLOOKUP(H54,TETOS!B:C,2,0))</f>
        <v>1000000</v>
      </c>
      <c r="K54" s="30">
        <f>IF(H54="","",VLOOKUP(H54,'INDICE INSS'!B:C,2,0))</f>
        <v>1.137842</v>
      </c>
      <c r="L54" s="23" t="str">
        <f t="shared" si="7"/>
        <v/>
      </c>
      <c r="M54" s="44"/>
      <c r="N54" s="44"/>
      <c r="O54" s="15"/>
      <c r="P54" s="28">
        <v>40</v>
      </c>
      <c r="Q54" s="23" t="str">
        <f t="shared" si="2"/>
        <v>-</v>
      </c>
      <c r="R54" s="21"/>
      <c r="T54" s="15"/>
      <c r="V54" s="23" t="e">
        <f t="shared" si="3"/>
        <v>#NUM!</v>
      </c>
      <c r="W54" s="15"/>
      <c r="X54" s="15"/>
      <c r="Y54" s="15"/>
      <c r="Z54" s="15"/>
      <c r="AA54" s="15"/>
    </row>
    <row r="55" spans="6:27" customFormat="1" ht="15.75" x14ac:dyDescent="0.25">
      <c r="F55" s="15"/>
      <c r="G55" s="28">
        <v>41</v>
      </c>
      <c r="H55" s="34">
        <v>44652</v>
      </c>
      <c r="I55" s="39"/>
      <c r="J55" s="29">
        <f>IF(H55="","",VLOOKUP(H55,TETOS!B:C,2,0))</f>
        <v>1000000</v>
      </c>
      <c r="K55" s="30">
        <f>IF(H55="","",VLOOKUP(H55,'INDICE INSS'!B:C,2,0))</f>
        <v>1.149678</v>
      </c>
      <c r="L55" s="23" t="str">
        <f t="shared" ref="L55:L59" si="8">IF(I55="","",SMALL(I55:J55,1)*K55)</f>
        <v/>
      </c>
      <c r="M55" s="44"/>
      <c r="N55" s="44"/>
      <c r="O55" s="15"/>
      <c r="P55" s="28">
        <v>41</v>
      </c>
      <c r="Q55" s="23" t="str">
        <f t="shared" si="2"/>
        <v>-</v>
      </c>
      <c r="R55" s="21"/>
      <c r="T55" s="15"/>
      <c r="V55" s="23" t="e">
        <f t="shared" si="3"/>
        <v>#NUM!</v>
      </c>
      <c r="W55" s="15"/>
      <c r="X55" s="15"/>
      <c r="Y55" s="15"/>
      <c r="Z55" s="15"/>
      <c r="AA55" s="15"/>
    </row>
    <row r="56" spans="6:27" customFormat="1" ht="15.75" x14ac:dyDescent="0.25">
      <c r="F56" s="15"/>
      <c r="G56" s="28">
        <v>42</v>
      </c>
      <c r="H56" s="34">
        <v>44621</v>
      </c>
      <c r="I56" s="39"/>
      <c r="J56" s="29">
        <f>IF(H56="","",VLOOKUP(H56,TETOS!B:C,2,0))</f>
        <v>1000000</v>
      </c>
      <c r="K56" s="30">
        <f>IF(H56="","",VLOOKUP(H56,'INDICE INSS'!B:C,2,0))</f>
        <v>1.169338</v>
      </c>
      <c r="L56" s="23" t="str">
        <f t="shared" si="8"/>
        <v/>
      </c>
      <c r="M56" s="44"/>
      <c r="N56" s="44"/>
      <c r="O56" s="15"/>
      <c r="P56" s="28">
        <v>42</v>
      </c>
      <c r="Q56" s="23" t="str">
        <f t="shared" si="2"/>
        <v>-</v>
      </c>
      <c r="R56" s="21"/>
      <c r="T56" s="15"/>
      <c r="V56" s="23" t="e">
        <f t="shared" si="3"/>
        <v>#NUM!</v>
      </c>
      <c r="W56" s="15"/>
      <c r="X56" s="15"/>
      <c r="Y56" s="15"/>
      <c r="Z56" s="15"/>
      <c r="AA56" s="15"/>
    </row>
    <row r="57" spans="6:27" customFormat="1" ht="15.75" x14ac:dyDescent="0.25">
      <c r="F57" s="15"/>
      <c r="G57" s="28">
        <v>43</v>
      </c>
      <c r="H57" s="34">
        <v>44593</v>
      </c>
      <c r="I57" s="39"/>
      <c r="J57" s="29">
        <f>IF(H57="","",VLOOKUP(H57,TETOS!B:C,2,0))</f>
        <v>1000000</v>
      </c>
      <c r="K57" s="30">
        <f>IF(H57="","",VLOOKUP(H57,'INDICE INSS'!B:C,2,0))</f>
        <v>1.181028</v>
      </c>
      <c r="L57" s="23" t="str">
        <f t="shared" si="8"/>
        <v/>
      </c>
      <c r="M57" s="44"/>
      <c r="N57" s="44"/>
      <c r="O57" s="15"/>
      <c r="P57" s="28">
        <v>43</v>
      </c>
      <c r="Q57" s="23" t="str">
        <f t="shared" si="2"/>
        <v>-</v>
      </c>
      <c r="R57" s="21"/>
      <c r="T57" s="15"/>
      <c r="V57" s="23" t="e">
        <f t="shared" si="3"/>
        <v>#NUM!</v>
      </c>
      <c r="W57" s="15"/>
      <c r="X57" s="15"/>
      <c r="Y57" s="15"/>
      <c r="Z57" s="15"/>
      <c r="AA57" s="15"/>
    </row>
    <row r="58" spans="6:27" customFormat="1" ht="15.75" x14ac:dyDescent="0.25">
      <c r="F58" s="15"/>
      <c r="G58" s="28">
        <v>44</v>
      </c>
      <c r="H58" s="34">
        <v>44562</v>
      </c>
      <c r="I58" s="39"/>
      <c r="J58" s="29">
        <f>IF(H58="","",VLOOKUP(H58,TETOS!B:C,2,0))</f>
        <v>1000000</v>
      </c>
      <c r="K58" s="30">
        <f>IF(H58="","",VLOOKUP(H58,'INDICE INSS'!B:C,2,0))</f>
        <v>1.1889419999999999</v>
      </c>
      <c r="L58" s="23" t="str">
        <f t="shared" si="8"/>
        <v/>
      </c>
      <c r="M58" s="44"/>
      <c r="N58" s="44"/>
      <c r="O58" s="15"/>
      <c r="P58" s="28">
        <v>44</v>
      </c>
      <c r="Q58" s="23" t="str">
        <f t="shared" si="2"/>
        <v>-</v>
      </c>
      <c r="R58" s="21"/>
      <c r="T58" s="15"/>
      <c r="V58" s="23" t="e">
        <f t="shared" si="3"/>
        <v>#NUM!</v>
      </c>
      <c r="W58" s="15"/>
      <c r="X58" s="15"/>
      <c r="Y58" s="15"/>
      <c r="Z58" s="15"/>
      <c r="AA58" s="15"/>
    </row>
    <row r="59" spans="6:27" customFormat="1" ht="15.75" x14ac:dyDescent="0.25">
      <c r="F59" s="15"/>
      <c r="G59" s="28">
        <v>45</v>
      </c>
      <c r="H59" s="34">
        <v>44531</v>
      </c>
      <c r="I59" s="39"/>
      <c r="J59" s="29">
        <f>IF(H59="","",VLOOKUP(H59,TETOS!B:C,2,0))</f>
        <v>1000000</v>
      </c>
      <c r="K59" s="30">
        <f>IF(H59="","",VLOOKUP(H59,'INDICE INSS'!B:C,2,0))</f>
        <v>1.197621</v>
      </c>
      <c r="L59" s="23" t="str">
        <f t="shared" si="8"/>
        <v/>
      </c>
      <c r="M59" s="44"/>
      <c r="N59" s="44"/>
      <c r="O59" s="15"/>
      <c r="P59" s="28">
        <v>45</v>
      </c>
      <c r="Q59" s="23" t="str">
        <f t="shared" si="2"/>
        <v>-</v>
      </c>
      <c r="R59" s="21"/>
      <c r="T59" s="15"/>
      <c r="V59" s="23" t="e">
        <f t="shared" si="3"/>
        <v>#NUM!</v>
      </c>
      <c r="W59" s="15"/>
      <c r="X59" s="15"/>
      <c r="Y59" s="15"/>
      <c r="Z59" s="15"/>
      <c r="AA59" s="15"/>
    </row>
    <row r="60" spans="6:27" customFormat="1" ht="15.75" x14ac:dyDescent="0.25">
      <c r="F60" s="15"/>
      <c r="G60" s="28">
        <v>46</v>
      </c>
      <c r="H60" s="34">
        <v>44501</v>
      </c>
      <c r="I60" s="39"/>
      <c r="J60" s="29">
        <f>IF(H60="","",VLOOKUP(H60,TETOS!B:C,2,0))</f>
        <v>1000000</v>
      </c>
      <c r="K60" s="30">
        <f>IF(H60="","",VLOOKUP(H60,'INDICE INSS'!B:C,2,0))</f>
        <v>1.207681</v>
      </c>
      <c r="L60" s="23" t="str">
        <f t="shared" ref="L60:L75" si="9">IF(I60="","",SMALL(I60:J60,1)*K60)</f>
        <v/>
      </c>
      <c r="M60" s="44"/>
      <c r="N60" s="44"/>
      <c r="O60" s="15"/>
      <c r="P60" s="28">
        <v>46</v>
      </c>
      <c r="Q60" s="23" t="str">
        <f t="shared" si="2"/>
        <v>-</v>
      </c>
      <c r="R60" s="21"/>
      <c r="T60" s="15"/>
      <c r="V60" s="23" t="e">
        <f t="shared" si="3"/>
        <v>#NUM!</v>
      </c>
      <c r="W60" s="15"/>
      <c r="X60" s="15"/>
      <c r="Y60" s="15"/>
      <c r="Z60" s="15"/>
      <c r="AA60" s="15"/>
    </row>
    <row r="61" spans="6:27" customFormat="1" ht="15.75" x14ac:dyDescent="0.25">
      <c r="F61" s="15"/>
      <c r="G61" s="28">
        <v>47</v>
      </c>
      <c r="H61" s="34">
        <v>44470</v>
      </c>
      <c r="I61" s="39"/>
      <c r="J61" s="29">
        <f>IF(H61="","",VLOOKUP(H61,TETOS!B:C,2,0))</f>
        <v>1000000</v>
      </c>
      <c r="K61" s="30">
        <f>IF(H61="","",VLOOKUP(H61,'INDICE INSS'!B:C,2,0))</f>
        <v>1.2216910000000001</v>
      </c>
      <c r="L61" s="23" t="str">
        <f t="shared" si="9"/>
        <v/>
      </c>
      <c r="M61" s="44"/>
      <c r="N61" s="44"/>
      <c r="O61" s="15"/>
      <c r="P61" s="28">
        <v>47</v>
      </c>
      <c r="Q61" s="23" t="str">
        <f t="shared" si="2"/>
        <v>-</v>
      </c>
      <c r="R61" s="21"/>
      <c r="T61" s="15"/>
      <c r="V61" s="23" t="e">
        <f t="shared" si="3"/>
        <v>#NUM!</v>
      </c>
      <c r="W61" s="15"/>
      <c r="X61" s="15"/>
      <c r="Y61" s="15"/>
      <c r="Z61" s="15"/>
      <c r="AA61" s="15"/>
    </row>
    <row r="62" spans="6:27" customFormat="1" ht="15.75" x14ac:dyDescent="0.25">
      <c r="F62" s="15"/>
      <c r="G62" s="28">
        <v>48</v>
      </c>
      <c r="H62" s="34">
        <v>44440</v>
      </c>
      <c r="I62" s="39"/>
      <c r="J62" s="29">
        <f>IF(H62="","",VLOOKUP(H62,TETOS!B:C,2,0))</f>
        <v>1000000</v>
      </c>
      <c r="K62" s="30">
        <f>IF(H62="","",VLOOKUP(H62,'INDICE INSS'!B:C,2,0))</f>
        <v>1.236353</v>
      </c>
      <c r="L62" s="23" t="str">
        <f t="shared" si="9"/>
        <v/>
      </c>
      <c r="M62" s="44"/>
      <c r="N62" s="44"/>
      <c r="O62" s="15"/>
      <c r="P62" s="28">
        <v>48</v>
      </c>
      <c r="Q62" s="23" t="str">
        <f t="shared" si="2"/>
        <v>-</v>
      </c>
      <c r="R62" s="21"/>
      <c r="T62" s="15"/>
      <c r="V62" s="23" t="e">
        <f t="shared" si="3"/>
        <v>#NUM!</v>
      </c>
      <c r="W62" s="15"/>
      <c r="X62" s="15"/>
      <c r="Y62" s="15"/>
      <c r="Z62" s="15"/>
      <c r="AA62" s="15"/>
    </row>
    <row r="63" spans="6:27" customFormat="1" ht="15.75" x14ac:dyDescent="0.25">
      <c r="F63" s="15"/>
      <c r="G63" s="28">
        <v>49</v>
      </c>
      <c r="H63" s="34">
        <v>44409</v>
      </c>
      <c r="I63" s="39"/>
      <c r="J63" s="29">
        <f>IF(H63="","",VLOOKUP(H63,TETOS!B:C,2,0))</f>
        <v>1000000</v>
      </c>
      <c r="K63" s="30">
        <f>IF(H63="","",VLOOKUP(H63,'INDICE INSS'!B:C,2,0))</f>
        <v>1.2472319999999999</v>
      </c>
      <c r="L63" s="23" t="str">
        <f t="shared" si="9"/>
        <v/>
      </c>
      <c r="M63" s="44"/>
      <c r="N63" s="44"/>
      <c r="O63" s="15"/>
      <c r="P63" s="28">
        <v>49</v>
      </c>
      <c r="Q63" s="23" t="str">
        <f t="shared" si="2"/>
        <v>-</v>
      </c>
      <c r="R63" s="21"/>
      <c r="T63" s="15"/>
      <c r="V63" s="23" t="e">
        <f t="shared" si="3"/>
        <v>#NUM!</v>
      </c>
      <c r="W63" s="15"/>
      <c r="X63" s="15"/>
      <c r="Y63" s="15"/>
      <c r="Z63" s="15"/>
      <c r="AA63" s="15"/>
    </row>
    <row r="64" spans="6:27" customFormat="1" ht="15.75" x14ac:dyDescent="0.25">
      <c r="F64" s="15"/>
      <c r="G64" s="28">
        <v>50</v>
      </c>
      <c r="H64" s="34">
        <v>44378</v>
      </c>
      <c r="I64" s="39"/>
      <c r="J64" s="29">
        <f>IF(H64="","",VLOOKUP(H64,TETOS!B:C,2,0))</f>
        <v>1000000</v>
      </c>
      <c r="K64" s="30">
        <f>IF(H64="","",VLOOKUP(H64,'INDICE INSS'!B:C,2,0))</f>
        <v>1.259954</v>
      </c>
      <c r="L64" s="23" t="str">
        <f t="shared" si="9"/>
        <v/>
      </c>
      <c r="M64" s="44"/>
      <c r="N64" s="44"/>
      <c r="O64" s="15"/>
      <c r="P64" s="28">
        <v>50</v>
      </c>
      <c r="Q64" s="23" t="str">
        <f t="shared" si="2"/>
        <v>-</v>
      </c>
      <c r="R64" s="21"/>
      <c r="T64" s="15"/>
      <c r="V64" s="23" t="e">
        <f t="shared" si="3"/>
        <v>#NUM!</v>
      </c>
      <c r="W64" s="15"/>
      <c r="X64" s="15"/>
      <c r="Y64" s="15"/>
      <c r="Z64" s="15"/>
      <c r="AA64" s="15"/>
    </row>
    <row r="65" spans="6:27" customFormat="1" ht="15.75" x14ac:dyDescent="0.25">
      <c r="F65" s="15"/>
      <c r="G65" s="28">
        <v>51</v>
      </c>
      <c r="H65" s="34">
        <v>44348</v>
      </c>
      <c r="I65" s="39"/>
      <c r="J65" s="29">
        <f>IF(H65="","",VLOOKUP(H65,TETOS!B:C,2,0))</f>
        <v>1000000</v>
      </c>
      <c r="K65" s="30">
        <f>IF(H65="","",VLOOKUP(H65,'INDICE INSS'!B:C,2,0))</f>
        <v>1.267512</v>
      </c>
      <c r="L65" s="23" t="str">
        <f t="shared" si="9"/>
        <v/>
      </c>
      <c r="M65" s="44"/>
      <c r="N65" s="44"/>
      <c r="O65" s="15"/>
      <c r="P65" s="28">
        <v>51</v>
      </c>
      <c r="Q65" s="23" t="str">
        <f t="shared" si="2"/>
        <v>-</v>
      </c>
      <c r="R65" s="21"/>
      <c r="T65" s="15"/>
      <c r="V65" s="23" t="e">
        <f t="shared" si="3"/>
        <v>#NUM!</v>
      </c>
      <c r="W65" s="15"/>
      <c r="X65" s="15"/>
      <c r="Y65" s="15"/>
      <c r="Z65" s="15"/>
      <c r="AA65" s="15"/>
    </row>
    <row r="66" spans="6:27" customFormat="1" ht="15.75" x14ac:dyDescent="0.25">
      <c r="F66" s="15"/>
      <c r="G66" s="28">
        <v>52</v>
      </c>
      <c r="H66" s="34">
        <v>44317</v>
      </c>
      <c r="I66" s="39"/>
      <c r="J66" s="29">
        <f>IF(H66="","",VLOOKUP(H66,TETOS!B:C,2,0))</f>
        <v>1000000</v>
      </c>
      <c r="K66" s="30">
        <f>IF(H66="","",VLOOKUP(H66,'INDICE INSS'!B:C,2,0))</f>
        <v>1.279682</v>
      </c>
      <c r="L66" s="23" t="str">
        <f t="shared" si="9"/>
        <v/>
      </c>
      <c r="M66" s="44"/>
      <c r="N66" s="44"/>
      <c r="O66" s="15"/>
      <c r="P66" s="28">
        <v>52</v>
      </c>
      <c r="Q66" s="23" t="str">
        <f t="shared" si="2"/>
        <v>-</v>
      </c>
      <c r="R66" s="21"/>
      <c r="T66" s="15"/>
      <c r="V66" s="23" t="e">
        <f t="shared" si="3"/>
        <v>#NUM!</v>
      </c>
      <c r="W66" s="15"/>
      <c r="X66" s="15"/>
      <c r="Y66" s="15"/>
      <c r="Z66" s="15"/>
      <c r="AA66" s="15"/>
    </row>
    <row r="67" spans="6:27" customFormat="1" ht="15.75" x14ac:dyDescent="0.25">
      <c r="F67" s="15"/>
      <c r="G67" s="28">
        <v>53</v>
      </c>
      <c r="H67" s="34">
        <v>44287</v>
      </c>
      <c r="I67" s="39"/>
      <c r="J67" s="29">
        <f>IF(H67="","",VLOOKUP(H67,TETOS!B:C,2,0))</f>
        <v>1000000</v>
      </c>
      <c r="K67" s="30">
        <f>IF(H67="","",VLOOKUP(H67,'INDICE INSS'!B:C,2,0))</f>
        <v>1.2845420000000001</v>
      </c>
      <c r="L67" s="23" t="str">
        <f t="shared" si="9"/>
        <v/>
      </c>
      <c r="M67" s="44"/>
      <c r="N67" s="44"/>
      <c r="O67" s="15"/>
      <c r="P67" s="28">
        <v>53</v>
      </c>
      <c r="Q67" s="23" t="str">
        <f t="shared" si="2"/>
        <v>-</v>
      </c>
      <c r="R67" s="21"/>
      <c r="T67" s="15"/>
      <c r="V67" s="23" t="e">
        <f t="shared" si="3"/>
        <v>#NUM!</v>
      </c>
      <c r="W67" s="15"/>
      <c r="X67" s="15"/>
      <c r="Y67" s="15"/>
      <c r="Z67" s="15"/>
      <c r="AA67" s="15"/>
    </row>
    <row r="68" spans="6:27" customFormat="1" ht="15.75" x14ac:dyDescent="0.25">
      <c r="F68" s="15"/>
      <c r="G68" s="28">
        <v>54</v>
      </c>
      <c r="H68" s="34">
        <v>44256</v>
      </c>
      <c r="I68" s="39"/>
      <c r="J68" s="29">
        <f>IF(H68="","",VLOOKUP(H68,TETOS!B:C,2,0))</f>
        <v>1000000</v>
      </c>
      <c r="K68" s="30">
        <f>IF(H68="","",VLOOKUP(H68,'INDICE INSS'!B:C,2,0))</f>
        <v>1.295587</v>
      </c>
      <c r="L68" s="23" t="str">
        <f t="shared" si="9"/>
        <v/>
      </c>
      <c r="M68" s="44"/>
      <c r="N68" s="44"/>
      <c r="O68" s="15"/>
      <c r="P68" s="28">
        <v>54</v>
      </c>
      <c r="Q68" s="23" t="str">
        <f t="shared" si="2"/>
        <v>-</v>
      </c>
      <c r="R68" s="21"/>
      <c r="T68" s="15"/>
      <c r="V68" s="23" t="e">
        <f t="shared" si="3"/>
        <v>#NUM!</v>
      </c>
      <c r="W68" s="15"/>
      <c r="X68" s="15"/>
      <c r="Y68" s="15"/>
      <c r="Z68" s="15"/>
      <c r="AA68" s="15"/>
    </row>
    <row r="69" spans="6:27" customFormat="1" ht="15.75" x14ac:dyDescent="0.25">
      <c r="F69" s="15"/>
      <c r="G69" s="28">
        <v>55</v>
      </c>
      <c r="H69" s="34">
        <v>44228</v>
      </c>
      <c r="I69" s="39"/>
      <c r="J69" s="29">
        <f>IF(H69="","",VLOOKUP(H69,TETOS!B:C,2,0))</f>
        <v>1000000</v>
      </c>
      <c r="K69" s="30">
        <f>IF(H69="","",VLOOKUP(H69,'INDICE INSS'!B:C,2,0))</f>
        <v>1.306214</v>
      </c>
      <c r="L69" s="23" t="str">
        <f t="shared" si="9"/>
        <v/>
      </c>
      <c r="M69" s="44"/>
      <c r="N69" s="44"/>
      <c r="O69" s="15"/>
      <c r="P69" s="28">
        <v>55</v>
      </c>
      <c r="Q69" s="23" t="str">
        <f t="shared" si="2"/>
        <v>-</v>
      </c>
      <c r="R69" s="21"/>
      <c r="T69" s="15"/>
      <c r="V69" s="23" t="e">
        <f t="shared" si="3"/>
        <v>#NUM!</v>
      </c>
      <c r="W69" s="15"/>
      <c r="X69" s="15"/>
      <c r="Y69" s="15"/>
      <c r="Z69" s="15"/>
      <c r="AA69" s="15"/>
    </row>
    <row r="70" spans="6:27" customFormat="1" ht="15.75" x14ac:dyDescent="0.25">
      <c r="F70" s="15"/>
      <c r="G70" s="28">
        <v>56</v>
      </c>
      <c r="H70" s="34">
        <v>44197</v>
      </c>
      <c r="I70" s="39"/>
      <c r="J70" s="29">
        <f>IF(H70="","",VLOOKUP(H70,TETOS!B:C,2,0))</f>
        <v>1000000</v>
      </c>
      <c r="K70" s="30">
        <f>IF(H70="","",VLOOKUP(H70,'INDICE INSS'!B:C,2,0))</f>
        <v>1.309742</v>
      </c>
      <c r="L70" s="23" t="str">
        <f t="shared" si="9"/>
        <v/>
      </c>
      <c r="M70" s="44"/>
      <c r="N70" s="44"/>
      <c r="O70" s="15"/>
      <c r="P70" s="28">
        <v>56</v>
      </c>
      <c r="Q70" s="23" t="str">
        <f t="shared" si="2"/>
        <v>-</v>
      </c>
      <c r="R70" s="21"/>
      <c r="T70" s="15"/>
      <c r="V70" s="23" t="e">
        <f t="shared" si="3"/>
        <v>#NUM!</v>
      </c>
      <c r="W70" s="15"/>
      <c r="X70" s="15"/>
      <c r="Y70" s="15"/>
      <c r="Z70" s="15"/>
      <c r="AA70" s="15"/>
    </row>
    <row r="71" spans="6:27" customFormat="1" ht="15.75" x14ac:dyDescent="0.25">
      <c r="F71" s="15"/>
      <c r="G71" s="28">
        <v>57</v>
      </c>
      <c r="H71" s="34">
        <v>44166</v>
      </c>
      <c r="I71" s="39"/>
      <c r="J71" s="29">
        <f>IF(H71="","",VLOOKUP(H71,TETOS!B:C,2,0))</f>
        <v>1000000</v>
      </c>
      <c r="K71" s="30">
        <f>IF(H71="","",VLOOKUP(H71,'INDICE INSS'!B:C,2,0))</f>
        <v>1.3288610000000001</v>
      </c>
      <c r="L71" s="23" t="str">
        <f t="shared" si="9"/>
        <v/>
      </c>
      <c r="M71" s="44"/>
      <c r="N71" s="44"/>
      <c r="O71" s="15"/>
      <c r="P71" s="28">
        <v>57</v>
      </c>
      <c r="Q71" s="23" t="str">
        <f t="shared" si="2"/>
        <v>-</v>
      </c>
      <c r="R71" s="21"/>
      <c r="T71" s="15"/>
      <c r="V71" s="23" t="e">
        <f t="shared" si="3"/>
        <v>#NUM!</v>
      </c>
      <c r="W71" s="15"/>
      <c r="X71" s="15"/>
      <c r="Y71" s="15"/>
      <c r="Z71" s="15"/>
      <c r="AA71" s="15"/>
    </row>
    <row r="72" spans="6:27" customFormat="1" ht="15.75" x14ac:dyDescent="0.25">
      <c r="F72" s="15"/>
      <c r="G72" s="28">
        <v>58</v>
      </c>
      <c r="H72" s="34">
        <v>44136</v>
      </c>
      <c r="I72" s="39"/>
      <c r="J72" s="29">
        <f>IF(H72="","",VLOOKUP(H72,TETOS!B:C,2,0))</f>
        <v>1000000</v>
      </c>
      <c r="K72" s="30">
        <f>IF(H72="","",VLOOKUP(H72,'INDICE INSS'!B:C,2,0))</f>
        <v>1.341485</v>
      </c>
      <c r="L72" s="23" t="str">
        <f t="shared" si="9"/>
        <v/>
      </c>
      <c r="M72" s="44"/>
      <c r="N72" s="44"/>
      <c r="O72" s="15"/>
      <c r="P72" s="28">
        <v>58</v>
      </c>
      <c r="Q72" s="23" t="str">
        <f t="shared" si="2"/>
        <v>-</v>
      </c>
      <c r="R72" s="21"/>
      <c r="T72" s="15"/>
      <c r="V72" s="23" t="e">
        <f t="shared" si="3"/>
        <v>#NUM!</v>
      </c>
      <c r="W72" s="15"/>
      <c r="X72" s="15"/>
      <c r="Y72" s="15"/>
      <c r="Z72" s="15"/>
      <c r="AA72" s="15"/>
    </row>
    <row r="73" spans="6:27" customFormat="1" ht="15.75" x14ac:dyDescent="0.25">
      <c r="F73" s="15"/>
      <c r="G73" s="28">
        <v>59</v>
      </c>
      <c r="H73" s="34">
        <v>44105</v>
      </c>
      <c r="I73" s="39"/>
      <c r="J73" s="29">
        <f>IF(H73="","",VLOOKUP(H73,TETOS!B:C,2,0))</f>
        <v>1000000</v>
      </c>
      <c r="K73" s="30">
        <f>IF(H73="","",VLOOKUP(H73,'INDICE INSS'!B:C,2,0))</f>
        <v>1.3534269999999999</v>
      </c>
      <c r="L73" s="23" t="str">
        <f t="shared" si="9"/>
        <v/>
      </c>
      <c r="M73" s="44"/>
      <c r="N73" s="44"/>
      <c r="O73" s="15"/>
      <c r="P73" s="28">
        <v>59</v>
      </c>
      <c r="Q73" s="23" t="str">
        <f t="shared" si="2"/>
        <v>-</v>
      </c>
      <c r="R73" s="21"/>
      <c r="T73" s="15"/>
      <c r="V73" s="23" t="e">
        <f t="shared" si="3"/>
        <v>#NUM!</v>
      </c>
      <c r="W73" s="15"/>
      <c r="X73" s="15"/>
      <c r="Y73" s="15"/>
      <c r="Z73" s="15"/>
      <c r="AA73" s="15"/>
    </row>
    <row r="74" spans="6:27" customFormat="1" ht="15.75" x14ac:dyDescent="0.25">
      <c r="F74" s="15"/>
      <c r="G74" s="28">
        <v>60</v>
      </c>
      <c r="H74" s="34">
        <v>44075</v>
      </c>
      <c r="I74" s="39"/>
      <c r="J74" s="29">
        <f>IF(H74="","",VLOOKUP(H74,TETOS!B:C,2,0))</f>
        <v>1000000</v>
      </c>
      <c r="K74" s="30">
        <f>IF(H74="","",VLOOKUP(H74,'INDICE INSS'!B:C,2,0))</f>
        <v>1.3651979999999999</v>
      </c>
      <c r="L74" s="23" t="str">
        <f t="shared" si="9"/>
        <v/>
      </c>
      <c r="M74" s="44"/>
      <c r="N74" s="44"/>
      <c r="O74" s="15"/>
      <c r="P74" s="28">
        <v>60</v>
      </c>
      <c r="Q74" s="23" t="str">
        <f t="shared" si="2"/>
        <v>-</v>
      </c>
      <c r="R74" s="21"/>
      <c r="T74" s="15"/>
      <c r="V74" s="23" t="e">
        <f t="shared" si="3"/>
        <v>#NUM!</v>
      </c>
      <c r="W74" s="15"/>
      <c r="X74" s="15"/>
      <c r="Y74" s="15"/>
      <c r="Z74" s="15"/>
      <c r="AA74" s="15"/>
    </row>
    <row r="75" spans="6:27" customFormat="1" ht="15.75" x14ac:dyDescent="0.25">
      <c r="F75" s="15"/>
      <c r="G75" s="28">
        <v>61</v>
      </c>
      <c r="H75" s="34">
        <v>44044</v>
      </c>
      <c r="I75" s="39"/>
      <c r="J75" s="29">
        <f>IF(H75="","",VLOOKUP(H75,TETOS!B:C,2,0))</f>
        <v>1000000</v>
      </c>
      <c r="K75" s="30">
        <f>IF(H75="","",VLOOKUP(H75,'INDICE INSS'!B:C,2,0))</f>
        <v>1.3701140000000001</v>
      </c>
      <c r="L75" s="23" t="str">
        <f t="shared" si="9"/>
        <v/>
      </c>
      <c r="M75" s="44"/>
      <c r="N75" s="44"/>
      <c r="O75" s="15"/>
      <c r="P75" s="28">
        <v>61</v>
      </c>
      <c r="Q75" s="23" t="str">
        <f t="shared" si="2"/>
        <v>-</v>
      </c>
      <c r="R75" s="21"/>
      <c r="T75" s="15"/>
      <c r="V75" s="23" t="e">
        <f t="shared" si="3"/>
        <v>#NUM!</v>
      </c>
      <c r="W75" s="15"/>
      <c r="X75" s="15"/>
      <c r="Y75" s="15"/>
      <c r="Z75" s="15"/>
      <c r="AA75" s="15"/>
    </row>
    <row r="76" spans="6:27" customFormat="1" ht="15.75" x14ac:dyDescent="0.25">
      <c r="F76" s="15"/>
      <c r="G76" s="28">
        <v>62</v>
      </c>
      <c r="H76" s="34">
        <v>44013</v>
      </c>
      <c r="I76" s="39"/>
      <c r="J76" s="29">
        <f>IF(H76="","",VLOOKUP(H76,TETOS!B:C,2,0))</f>
        <v>1000000</v>
      </c>
      <c r="K76" s="30">
        <f>IF(H76="","",VLOOKUP(H76,'INDICE INSS'!B:C,2,0))</f>
        <v>1.376144</v>
      </c>
      <c r="L76" s="23" t="str">
        <f t="shared" ref="L76:L77" si="10">IF(I76="","",SMALL(I76:J76,1)*K76)</f>
        <v/>
      </c>
      <c r="M76" s="44"/>
      <c r="N76" s="44"/>
      <c r="O76" s="15"/>
      <c r="P76" s="28">
        <v>62</v>
      </c>
      <c r="Q76" s="23" t="str">
        <f t="shared" si="2"/>
        <v>-</v>
      </c>
      <c r="R76" s="21"/>
      <c r="T76" s="15"/>
      <c r="V76" s="23" t="e">
        <f t="shared" si="3"/>
        <v>#NUM!</v>
      </c>
      <c r="W76" s="15"/>
      <c r="X76" s="15"/>
      <c r="Y76" s="15"/>
      <c r="Z76" s="15"/>
      <c r="AA76" s="15"/>
    </row>
    <row r="77" spans="6:27" customFormat="1" ht="15.75" x14ac:dyDescent="0.25">
      <c r="F77" s="15"/>
      <c r="G77" s="28">
        <v>63</v>
      </c>
      <c r="H77" s="34">
        <v>43983</v>
      </c>
      <c r="I77" s="39"/>
      <c r="J77" s="29">
        <f>IF(H77="","",VLOOKUP(H77,TETOS!B:C,2,0))</f>
        <v>1000000</v>
      </c>
      <c r="K77" s="30">
        <f>IF(H77="","",VLOOKUP(H77,'INDICE INSS'!B:C,2,0))</f>
        <v>1.3802749999999999</v>
      </c>
      <c r="L77" s="23" t="str">
        <f t="shared" si="10"/>
        <v/>
      </c>
      <c r="M77" s="44"/>
      <c r="N77" s="44"/>
      <c r="O77" s="15"/>
      <c r="P77" s="28">
        <v>63</v>
      </c>
      <c r="Q77" s="23" t="str">
        <f t="shared" si="2"/>
        <v>-</v>
      </c>
      <c r="R77" s="21"/>
      <c r="T77" s="15"/>
      <c r="V77" s="23" t="e">
        <f t="shared" si="3"/>
        <v>#NUM!</v>
      </c>
      <c r="W77" s="15"/>
      <c r="X77" s="15"/>
      <c r="Y77" s="15"/>
      <c r="Z77" s="15"/>
      <c r="AA77" s="15"/>
    </row>
    <row r="78" spans="6:27" customFormat="1" ht="15.75" x14ac:dyDescent="0.25">
      <c r="F78" s="15"/>
      <c r="G78" s="28">
        <v>64</v>
      </c>
      <c r="H78" s="34">
        <v>43952</v>
      </c>
      <c r="I78" s="39"/>
      <c r="J78" s="29">
        <f>IF(H78="","",VLOOKUP(H78,TETOS!B:C,2,0))</f>
        <v>1000000</v>
      </c>
      <c r="K78" s="30">
        <f>IF(H78="","",VLOOKUP(H78,'INDICE INSS'!B:C,2,0))</f>
        <v>1.376819</v>
      </c>
      <c r="L78" s="23" t="str">
        <f t="shared" ref="L78" si="11">IF(I78="","",SMALL(I78:J78,1)*K78)</f>
        <v/>
      </c>
      <c r="M78" s="44"/>
      <c r="N78" s="44"/>
      <c r="O78" s="15"/>
      <c r="P78" s="28">
        <v>64</v>
      </c>
      <c r="Q78" s="23" t="str">
        <f t="shared" si="2"/>
        <v>-</v>
      </c>
      <c r="R78" s="21"/>
      <c r="T78" s="15"/>
      <c r="V78" s="23" t="e">
        <f t="shared" si="3"/>
        <v>#NUM!</v>
      </c>
      <c r="W78" s="15"/>
      <c r="X78" s="15"/>
      <c r="Y78" s="15"/>
      <c r="Z78" s="15"/>
      <c r="AA78" s="15"/>
    </row>
    <row r="79" spans="6:27" customFormat="1" ht="15.75" x14ac:dyDescent="0.25">
      <c r="F79" s="15"/>
      <c r="G79" s="28">
        <v>65</v>
      </c>
      <c r="H79" s="34">
        <v>43922</v>
      </c>
      <c r="I79" s="39"/>
      <c r="J79" s="29">
        <f>IF(H79="","",VLOOKUP(H79,TETOS!B:C,2,0))</f>
        <v>1000000</v>
      </c>
      <c r="K79" s="30">
        <f>IF(H79="","",VLOOKUP(H79,'INDICE INSS'!B:C,2,0))</f>
        <v>1.373656</v>
      </c>
      <c r="L79" s="23" t="str">
        <f t="shared" ref="L79:L80" si="12">IF(I79="","",SMALL(I79:J79,1)*K79)</f>
        <v/>
      </c>
      <c r="M79" s="44"/>
      <c r="N79" s="44"/>
      <c r="O79" s="15"/>
      <c r="P79" s="28">
        <v>65</v>
      </c>
      <c r="Q79" s="23" t="str">
        <f t="shared" si="2"/>
        <v>-</v>
      </c>
      <c r="R79" s="21"/>
      <c r="T79" s="15"/>
      <c r="V79" s="23" t="e">
        <f t="shared" si="3"/>
        <v>#NUM!</v>
      </c>
      <c r="W79" s="15"/>
      <c r="X79" s="15"/>
      <c r="Y79" s="15"/>
      <c r="Z79" s="15"/>
      <c r="AA79" s="15"/>
    </row>
    <row r="80" spans="6:27" customFormat="1" ht="15.75" x14ac:dyDescent="0.25">
      <c r="F80" s="15"/>
      <c r="G80" s="28">
        <v>66</v>
      </c>
      <c r="H80" s="34">
        <v>43891</v>
      </c>
      <c r="I80" s="39"/>
      <c r="J80" s="29">
        <f>IF(H80="","",VLOOKUP(H80,TETOS!B:C,2,0))</f>
        <v>1000000</v>
      </c>
      <c r="K80" s="30">
        <f>IF(H80="","",VLOOKUP(H80,'INDICE INSS'!B:C,2,0))</f>
        <v>1.3761270000000001</v>
      </c>
      <c r="L80" s="23" t="str">
        <f t="shared" si="12"/>
        <v/>
      </c>
      <c r="M80" s="44"/>
      <c r="N80" s="44"/>
      <c r="O80" s="15"/>
      <c r="P80" s="28">
        <v>66</v>
      </c>
      <c r="Q80" s="23" t="str">
        <f t="shared" ref="Q80:Q143" si="13">IF(ROUNDDOWN((COUNTA($I$15:$I$388))*0.8,0)&gt;=P80,V80,"-")</f>
        <v>-</v>
      </c>
      <c r="R80" s="21"/>
      <c r="T80" s="15"/>
      <c r="V80" s="23" t="e">
        <f t="shared" ref="V80:V143" si="14">LARGE($L$15:$L$388,P80)</f>
        <v>#NUM!</v>
      </c>
      <c r="W80" s="15"/>
      <c r="X80" s="15"/>
      <c r="Y80" s="15"/>
      <c r="Z80" s="15"/>
      <c r="AA80" s="15"/>
    </row>
    <row r="81" spans="6:27" customFormat="1" ht="15.75" x14ac:dyDescent="0.25">
      <c r="F81" s="15"/>
      <c r="G81" s="28">
        <v>67</v>
      </c>
      <c r="H81" s="34">
        <v>43862</v>
      </c>
      <c r="I81" s="39"/>
      <c r="J81" s="29">
        <f>IF(H81="","",VLOOKUP(H81,TETOS!B:C,2,0))</f>
        <v>1000000</v>
      </c>
      <c r="K81" s="30">
        <f>IF(H81="","",VLOOKUP(H81,'INDICE INSS'!B:C,2,0))</f>
        <v>1.3784700000000001</v>
      </c>
      <c r="L81" s="23" t="str">
        <f t="shared" ref="L81:L89" si="15">IF(I81="","",SMALL(I81:J81,1)*K81)</f>
        <v/>
      </c>
      <c r="M81" s="44"/>
      <c r="N81" s="44"/>
      <c r="O81" s="15"/>
      <c r="P81" s="28">
        <v>67</v>
      </c>
      <c r="Q81" s="23" t="str">
        <f t="shared" si="13"/>
        <v>-</v>
      </c>
      <c r="R81" s="21"/>
      <c r="T81" s="15"/>
      <c r="V81" s="23" t="e">
        <f t="shared" si="14"/>
        <v>#NUM!</v>
      </c>
      <c r="W81" s="15"/>
      <c r="X81" s="15"/>
      <c r="Y81" s="15"/>
      <c r="Z81" s="15"/>
      <c r="AA81" s="15"/>
    </row>
    <row r="82" spans="6:27" customFormat="1" ht="15.75" x14ac:dyDescent="0.25">
      <c r="F82" s="15"/>
      <c r="G82" s="28">
        <v>68</v>
      </c>
      <c r="H82" s="34">
        <v>43831</v>
      </c>
      <c r="I82" s="39"/>
      <c r="J82" s="29">
        <f>IF(H82="","",VLOOKUP(H82,TETOS!B:C,2,0))</f>
        <v>1000000</v>
      </c>
      <c r="K82" s="30">
        <f>IF(H82="","",VLOOKUP(H82,'INDICE INSS'!B:C,2,0))</f>
        <v>1.3810880000000001</v>
      </c>
      <c r="L82" s="23" t="str">
        <f t="shared" si="15"/>
        <v/>
      </c>
      <c r="M82" s="44"/>
      <c r="N82" s="44"/>
      <c r="O82" s="15"/>
      <c r="P82" s="28">
        <v>68</v>
      </c>
      <c r="Q82" s="23" t="str">
        <f t="shared" si="13"/>
        <v>-</v>
      </c>
      <c r="R82" s="21"/>
      <c r="T82" s="15"/>
      <c r="V82" s="23" t="e">
        <f t="shared" si="14"/>
        <v>#NUM!</v>
      </c>
      <c r="W82" s="15"/>
      <c r="X82" s="15"/>
      <c r="Y82" s="15"/>
      <c r="Z82" s="15"/>
      <c r="AA82" s="15"/>
    </row>
    <row r="83" spans="6:27" customFormat="1" ht="15.75" x14ac:dyDescent="0.25">
      <c r="F83" s="15"/>
      <c r="G83" s="28">
        <v>69</v>
      </c>
      <c r="H83" s="34">
        <v>43800</v>
      </c>
      <c r="I83" s="39"/>
      <c r="J83" s="29">
        <f>IF(H83="","",VLOOKUP(H83,TETOS!B:C,2,0))</f>
        <v>1000000</v>
      </c>
      <c r="K83" s="30">
        <f>IF(H83="","",VLOOKUP(H83,'INDICE INSS'!B:C,2,0))</f>
        <v>1.3979360000000001</v>
      </c>
      <c r="L83" s="23" t="str">
        <f t="shared" si="15"/>
        <v/>
      </c>
      <c r="M83" s="44"/>
      <c r="N83" s="44"/>
      <c r="O83" s="15"/>
      <c r="P83" s="28">
        <v>69</v>
      </c>
      <c r="Q83" s="23" t="str">
        <f t="shared" si="13"/>
        <v>-</v>
      </c>
      <c r="R83" s="21"/>
      <c r="T83" s="15"/>
      <c r="V83" s="23" t="e">
        <f t="shared" si="14"/>
        <v>#NUM!</v>
      </c>
      <c r="W83" s="15"/>
      <c r="X83" s="15"/>
      <c r="Y83" s="15"/>
      <c r="Z83" s="15"/>
      <c r="AA83" s="15"/>
    </row>
    <row r="84" spans="6:27" customFormat="1" ht="15.75" x14ac:dyDescent="0.25">
      <c r="F84" s="15"/>
      <c r="G84" s="28">
        <v>70</v>
      </c>
      <c r="H84" s="34">
        <v>43770</v>
      </c>
      <c r="I84" s="39"/>
      <c r="J84" s="29">
        <f>IF(H84="","",VLOOKUP(H84,TETOS!B:C,2,0))</f>
        <v>1000000</v>
      </c>
      <c r="K84" s="30">
        <f>IF(H84="","",VLOOKUP(H84,'INDICE INSS'!B:C,2,0))</f>
        <v>1.405483</v>
      </c>
      <c r="L84" s="23" t="str">
        <f t="shared" si="15"/>
        <v/>
      </c>
      <c r="M84" s="44"/>
      <c r="N84" s="44"/>
      <c r="O84" s="15"/>
      <c r="P84" s="28">
        <v>70</v>
      </c>
      <c r="Q84" s="23" t="str">
        <f t="shared" si="13"/>
        <v>-</v>
      </c>
      <c r="R84" s="21"/>
      <c r="T84" s="15"/>
      <c r="V84" s="23" t="e">
        <f t="shared" si="14"/>
        <v>#NUM!</v>
      </c>
      <c r="W84" s="15"/>
      <c r="X84" s="15"/>
      <c r="Y84" s="15"/>
      <c r="Z84" s="15"/>
      <c r="AA84" s="15"/>
    </row>
    <row r="85" spans="6:27" customFormat="1" ht="15.75" x14ac:dyDescent="0.25">
      <c r="F85" s="15"/>
      <c r="G85" s="28">
        <v>71</v>
      </c>
      <c r="H85" s="34">
        <v>43739</v>
      </c>
      <c r="I85" s="39"/>
      <c r="J85" s="29">
        <f>IF(H85="","",VLOOKUP(H85,TETOS!B:C,2,0))</f>
        <v>1000000</v>
      </c>
      <c r="K85" s="30">
        <f>IF(H85="","",VLOOKUP(H85,'INDICE INSS'!B:C,2,0))</f>
        <v>1.4060520000000001</v>
      </c>
      <c r="L85" s="23" t="str">
        <f t="shared" si="15"/>
        <v/>
      </c>
      <c r="M85" s="44"/>
      <c r="N85" s="44"/>
      <c r="O85" s="15"/>
      <c r="P85" s="28">
        <v>71</v>
      </c>
      <c r="Q85" s="23" t="str">
        <f t="shared" si="13"/>
        <v>-</v>
      </c>
      <c r="R85" s="21"/>
      <c r="T85" s="15"/>
      <c r="V85" s="23" t="e">
        <f t="shared" si="14"/>
        <v>#NUM!</v>
      </c>
      <c r="W85" s="15"/>
      <c r="X85" s="15"/>
      <c r="Y85" s="15"/>
      <c r="Z85" s="15"/>
      <c r="AA85" s="15"/>
    </row>
    <row r="86" spans="6:27" customFormat="1" ht="15.75" x14ac:dyDescent="0.25">
      <c r="F86" s="15"/>
      <c r="G86" s="28">
        <v>72</v>
      </c>
      <c r="H86" s="34">
        <v>43709</v>
      </c>
      <c r="I86" s="39"/>
      <c r="J86" s="29">
        <f>IF(H86="","",VLOOKUP(H86,TETOS!B:C,2,0))</f>
        <v>1000000</v>
      </c>
      <c r="K86" s="30">
        <f>IF(H86="","",VLOOKUP(H86,'INDICE INSS'!B:C,2,0))</f>
        <v>1.4053389999999999</v>
      </c>
      <c r="L86" s="23" t="str">
        <f t="shared" si="15"/>
        <v/>
      </c>
      <c r="M86" s="44"/>
      <c r="N86" s="44"/>
      <c r="O86" s="15"/>
      <c r="P86" s="28">
        <v>72</v>
      </c>
      <c r="Q86" s="23" t="str">
        <f t="shared" si="13"/>
        <v>-</v>
      </c>
      <c r="R86" s="21"/>
      <c r="T86" s="15"/>
      <c r="V86" s="23" t="e">
        <f t="shared" si="14"/>
        <v>#NUM!</v>
      </c>
      <c r="W86" s="15"/>
      <c r="X86" s="15"/>
      <c r="Y86" s="15"/>
      <c r="Z86" s="15"/>
      <c r="AA86" s="15"/>
    </row>
    <row r="87" spans="6:27" customFormat="1" ht="15.75" x14ac:dyDescent="0.25">
      <c r="F87" s="15"/>
      <c r="G87" s="28">
        <v>73</v>
      </c>
      <c r="H87" s="34">
        <v>43678</v>
      </c>
      <c r="I87" s="39"/>
      <c r="J87" s="29">
        <f>IF(H87="","",VLOOKUP(H87,TETOS!B:C,2,0))</f>
        <v>1000000</v>
      </c>
      <c r="K87" s="30">
        <f>IF(H87="","",VLOOKUP(H87,'INDICE INSS'!B:C,2,0))</f>
        <v>1.407027</v>
      </c>
      <c r="L87" s="23" t="str">
        <f t="shared" si="15"/>
        <v/>
      </c>
      <c r="M87" s="44"/>
      <c r="N87" s="44"/>
      <c r="O87" s="15"/>
      <c r="P87" s="28">
        <v>73</v>
      </c>
      <c r="Q87" s="23" t="str">
        <f t="shared" si="13"/>
        <v>-</v>
      </c>
      <c r="R87" s="21"/>
      <c r="T87" s="15"/>
      <c r="V87" s="23" t="e">
        <f t="shared" si="14"/>
        <v>#NUM!</v>
      </c>
      <c r="W87" s="15"/>
      <c r="X87" s="15"/>
      <c r="Y87" s="15"/>
      <c r="Z87" s="15"/>
      <c r="AA87" s="15"/>
    </row>
    <row r="88" spans="6:27" customFormat="1" ht="15.75" x14ac:dyDescent="0.25">
      <c r="F88" s="15"/>
      <c r="G88" s="28">
        <v>74</v>
      </c>
      <c r="H88" s="34">
        <v>43647</v>
      </c>
      <c r="I88" s="39"/>
      <c r="J88" s="29">
        <f>IF(H88="","",VLOOKUP(H88,TETOS!B:C,2,0))</f>
        <v>1000000</v>
      </c>
      <c r="K88" s="30">
        <f>IF(H88="","",VLOOKUP(H88,'INDICE INSS'!B:C,2,0))</f>
        <v>1.4084350000000001</v>
      </c>
      <c r="L88" s="23" t="str">
        <f t="shared" si="15"/>
        <v/>
      </c>
      <c r="M88" s="44"/>
      <c r="N88" s="44"/>
      <c r="O88" s="15"/>
      <c r="P88" s="28">
        <v>74</v>
      </c>
      <c r="Q88" s="23" t="str">
        <f t="shared" si="13"/>
        <v>-</v>
      </c>
      <c r="R88" s="21"/>
      <c r="T88" s="15"/>
      <c r="V88" s="23" t="e">
        <f t="shared" si="14"/>
        <v>#NUM!</v>
      </c>
      <c r="W88" s="15"/>
      <c r="X88" s="15"/>
      <c r="Y88" s="15"/>
      <c r="Z88" s="15"/>
      <c r="AA88" s="15"/>
    </row>
    <row r="89" spans="6:27" customFormat="1" ht="15.75" x14ac:dyDescent="0.25">
      <c r="F89" s="15"/>
      <c r="G89" s="28">
        <v>75</v>
      </c>
      <c r="H89" s="34">
        <v>43617</v>
      </c>
      <c r="I89" s="39"/>
      <c r="J89" s="29">
        <f>IF(H89="","",VLOOKUP(H89,TETOS!B:C,2,0))</f>
        <v>1000000</v>
      </c>
      <c r="K89" s="30">
        <f>IF(H89="","",VLOOKUP(H89,'INDICE INSS'!B:C,2,0))</f>
        <v>1.4085799999999999</v>
      </c>
      <c r="L89" s="23" t="str">
        <f t="shared" si="15"/>
        <v/>
      </c>
      <c r="M89" s="44"/>
      <c r="N89" s="44"/>
      <c r="O89" s="15"/>
      <c r="P89" s="28">
        <v>75</v>
      </c>
      <c r="Q89" s="23" t="str">
        <f t="shared" si="13"/>
        <v>-</v>
      </c>
      <c r="R89" s="21"/>
      <c r="T89" s="15"/>
      <c r="V89" s="23" t="e">
        <f t="shared" si="14"/>
        <v>#NUM!</v>
      </c>
      <c r="W89" s="15"/>
      <c r="X89" s="15"/>
      <c r="Y89" s="15"/>
      <c r="Z89" s="15"/>
      <c r="AA89" s="15"/>
    </row>
    <row r="90" spans="6:27" customFormat="1" ht="15.75" x14ac:dyDescent="0.25">
      <c r="F90" s="15"/>
      <c r="G90" s="28">
        <v>76</v>
      </c>
      <c r="H90" s="34">
        <v>43586</v>
      </c>
      <c r="I90" s="39"/>
      <c r="J90" s="29">
        <f>IF(H90="","",VLOOKUP(H90,TETOS!B:C,2,0))</f>
        <v>1000000</v>
      </c>
      <c r="K90" s="30">
        <f>IF(H90="","",VLOOKUP(H90,'INDICE INSS'!B:C,2,0))</f>
        <v>1.41069</v>
      </c>
      <c r="L90" s="23" t="str">
        <f t="shared" ref="L90:L94" si="16">IF(I90="","",SMALL(I90:J90,1)*K90)</f>
        <v/>
      </c>
      <c r="M90" s="44"/>
      <c r="N90" s="44"/>
      <c r="O90" s="15"/>
      <c r="P90" s="28">
        <v>76</v>
      </c>
      <c r="Q90" s="23" t="str">
        <f t="shared" si="13"/>
        <v>-</v>
      </c>
      <c r="R90" s="21"/>
      <c r="T90" s="15"/>
      <c r="V90" s="23" t="e">
        <f t="shared" si="14"/>
        <v>#NUM!</v>
      </c>
      <c r="W90" s="15"/>
      <c r="X90" s="15"/>
      <c r="Y90" s="15"/>
      <c r="Z90" s="15"/>
      <c r="AA90" s="15"/>
    </row>
    <row r="91" spans="6:27" customFormat="1" ht="15.75" x14ac:dyDescent="0.25">
      <c r="F91" s="15"/>
      <c r="G91" s="28">
        <v>77</v>
      </c>
      <c r="H91" s="34">
        <v>43556</v>
      </c>
      <c r="I91" s="39"/>
      <c r="J91" s="29">
        <f>IF(H91="","",VLOOKUP(H91,TETOS!B:C,2,0))</f>
        <v>1000000</v>
      </c>
      <c r="K91" s="30">
        <f>IF(H91="","",VLOOKUP(H91,'INDICE INSS'!B:C,2,0))</f>
        <v>1.419157</v>
      </c>
      <c r="L91" s="23" t="str">
        <f t="shared" si="16"/>
        <v/>
      </c>
      <c r="M91" s="44"/>
      <c r="N91" s="44"/>
      <c r="O91" s="15"/>
      <c r="P91" s="28">
        <v>77</v>
      </c>
      <c r="Q91" s="23" t="str">
        <f t="shared" si="13"/>
        <v>-</v>
      </c>
      <c r="R91" s="21"/>
      <c r="T91" s="15"/>
      <c r="V91" s="23" t="e">
        <f t="shared" si="14"/>
        <v>#NUM!</v>
      </c>
      <c r="W91" s="15"/>
      <c r="X91" s="15"/>
      <c r="Y91" s="15"/>
      <c r="Z91" s="15"/>
      <c r="AA91" s="15"/>
    </row>
    <row r="92" spans="6:27" customFormat="1" ht="15.75" x14ac:dyDescent="0.25">
      <c r="F92" s="15"/>
      <c r="G92" s="28">
        <v>78</v>
      </c>
      <c r="H92" s="34">
        <v>43525</v>
      </c>
      <c r="I92" s="39"/>
      <c r="J92" s="29">
        <f>IF(H92="","",VLOOKUP(H92,TETOS!B:C,2,0))</f>
        <v>1000000</v>
      </c>
      <c r="K92" s="30">
        <f>IF(H92="","",VLOOKUP(H92,'INDICE INSS'!B:C,2,0))</f>
        <v>1.4300820000000001</v>
      </c>
      <c r="L92" s="23" t="str">
        <f t="shared" si="16"/>
        <v/>
      </c>
      <c r="M92" s="44"/>
      <c r="N92" s="44"/>
      <c r="O92" s="15"/>
      <c r="P92" s="28">
        <v>78</v>
      </c>
      <c r="Q92" s="23" t="str">
        <f t="shared" si="13"/>
        <v>-</v>
      </c>
      <c r="R92" s="21"/>
      <c r="T92" s="15"/>
      <c r="V92" s="23" t="e">
        <f t="shared" si="14"/>
        <v>#NUM!</v>
      </c>
      <c r="W92" s="15"/>
      <c r="X92" s="15"/>
      <c r="Y92" s="15"/>
      <c r="Z92" s="15"/>
      <c r="AA92" s="15"/>
    </row>
    <row r="93" spans="6:27" customFormat="1" ht="15.75" x14ac:dyDescent="0.25">
      <c r="F93" s="15"/>
      <c r="G93" s="28">
        <v>79</v>
      </c>
      <c r="H93" s="34">
        <v>43497</v>
      </c>
      <c r="I93" s="39"/>
      <c r="J93" s="29">
        <f>IF(H93="","",VLOOKUP(H93,TETOS!B:C,2,0))</f>
        <v>1000000</v>
      </c>
      <c r="K93" s="30">
        <f>IF(H93="","",VLOOKUP(H93,'INDICE INSS'!B:C,2,0))</f>
        <v>1.4378040000000001</v>
      </c>
      <c r="L93" s="23" t="str">
        <f t="shared" si="16"/>
        <v/>
      </c>
      <c r="M93" s="44"/>
      <c r="N93" s="44"/>
      <c r="O93" s="15"/>
      <c r="P93" s="28">
        <v>79</v>
      </c>
      <c r="Q93" s="23" t="str">
        <f t="shared" si="13"/>
        <v>-</v>
      </c>
      <c r="R93" s="21"/>
      <c r="T93" s="15"/>
      <c r="V93" s="23" t="e">
        <f t="shared" si="14"/>
        <v>#NUM!</v>
      </c>
      <c r="W93" s="15"/>
      <c r="X93" s="15"/>
      <c r="Y93" s="15"/>
      <c r="Z93" s="15"/>
      <c r="AA93" s="15"/>
    </row>
    <row r="94" spans="6:27" customFormat="1" ht="15.75" x14ac:dyDescent="0.25">
      <c r="F94" s="15"/>
      <c r="G94" s="28">
        <v>80</v>
      </c>
      <c r="H94" s="34">
        <v>43466</v>
      </c>
      <c r="I94" s="39"/>
      <c r="J94" s="29">
        <f>IF(H94="","",VLOOKUP(H94,TETOS!B:C,2,0))</f>
        <v>1000000</v>
      </c>
      <c r="K94" s="30">
        <f>IF(H94="","",VLOOKUP(H94,'INDICE INSS'!B:C,2,0))</f>
        <v>1.442985</v>
      </c>
      <c r="L94" s="23" t="str">
        <f t="shared" si="16"/>
        <v/>
      </c>
      <c r="M94" s="44"/>
      <c r="N94" s="44"/>
      <c r="O94" s="15"/>
      <c r="P94" s="28">
        <v>80</v>
      </c>
      <c r="Q94" s="23" t="str">
        <f t="shared" si="13"/>
        <v>-</v>
      </c>
      <c r="R94" s="21"/>
      <c r="T94" s="15"/>
      <c r="V94" s="23" t="e">
        <f t="shared" si="14"/>
        <v>#NUM!</v>
      </c>
      <c r="W94" s="15"/>
      <c r="X94" s="15"/>
      <c r="Y94" s="15"/>
      <c r="Z94" s="15"/>
      <c r="AA94" s="15"/>
    </row>
    <row r="95" spans="6:27" customFormat="1" ht="15.75" x14ac:dyDescent="0.25">
      <c r="F95" s="15"/>
      <c r="G95" s="28">
        <v>81</v>
      </c>
      <c r="H95" s="34">
        <v>43435</v>
      </c>
      <c r="I95" s="39"/>
      <c r="J95" s="29">
        <f>IF(H95="","",VLOOKUP(H95,TETOS!B:C,2,0))</f>
        <v>1000000</v>
      </c>
      <c r="K95" s="30">
        <f>IF(H95="","",VLOOKUP(H95,'INDICE INSS'!B:C,2,0))</f>
        <v>1.445001</v>
      </c>
      <c r="L95" s="23" t="str">
        <f t="shared" ref="L95:L96" si="17">IF(I95="","",SMALL(I95:J95,1)*K95)</f>
        <v/>
      </c>
      <c r="M95" s="44"/>
      <c r="N95" s="44"/>
      <c r="O95" s="15"/>
      <c r="P95" s="28">
        <v>81</v>
      </c>
      <c r="Q95" s="23" t="str">
        <f t="shared" si="13"/>
        <v>-</v>
      </c>
      <c r="R95" s="21"/>
      <c r="T95" s="15"/>
      <c r="V95" s="23" t="e">
        <f t="shared" si="14"/>
        <v>#NUM!</v>
      </c>
      <c r="W95" s="15"/>
      <c r="X95" s="15"/>
      <c r="Y95" s="15"/>
      <c r="Z95" s="15"/>
      <c r="AA95" s="15"/>
    </row>
    <row r="96" spans="6:27" customFormat="1" ht="15.75" x14ac:dyDescent="0.25">
      <c r="F96" s="15"/>
      <c r="G96" s="28">
        <v>82</v>
      </c>
      <c r="H96" s="34">
        <v>43405</v>
      </c>
      <c r="I96" s="39"/>
      <c r="J96" s="29">
        <f>IF(H96="","",VLOOKUP(H96,TETOS!B:C,2,0))</f>
        <v>1000000</v>
      </c>
      <c r="K96" s="30">
        <f>IF(H96="","",VLOOKUP(H96,'INDICE INSS'!B:C,2,0))</f>
        <v>1.441392</v>
      </c>
      <c r="L96" s="23" t="str">
        <f t="shared" si="17"/>
        <v/>
      </c>
      <c r="M96" s="44"/>
      <c r="N96" s="44"/>
      <c r="O96" s="15"/>
      <c r="P96" s="28">
        <v>82</v>
      </c>
      <c r="Q96" s="23" t="str">
        <f t="shared" si="13"/>
        <v>-</v>
      </c>
      <c r="R96" s="21"/>
      <c r="T96" s="15"/>
      <c r="V96" s="23" t="e">
        <f t="shared" si="14"/>
        <v>#NUM!</v>
      </c>
      <c r="W96" s="15"/>
      <c r="X96" s="15"/>
      <c r="Y96" s="15"/>
      <c r="Z96" s="15"/>
      <c r="AA96" s="15"/>
    </row>
    <row r="97" spans="4:27" customFormat="1" ht="15.75" x14ac:dyDescent="0.25">
      <c r="F97" s="15"/>
      <c r="G97" s="28">
        <v>83</v>
      </c>
      <c r="H97" s="34">
        <v>43374</v>
      </c>
      <c r="I97" s="39"/>
      <c r="J97" s="29">
        <f>IF(H97="","",VLOOKUP(H97,TETOS!B:C,2,0))</f>
        <v>1000000</v>
      </c>
      <c r="K97" s="30">
        <f>IF(H97="","",VLOOKUP(H97,'INDICE INSS'!B:C,2,0))</f>
        <v>1.4471529999999999</v>
      </c>
      <c r="L97" s="23" t="str">
        <f t="shared" ref="L97" si="18">IF(I97="","",SMALL(I97:J97,1)*K97)</f>
        <v/>
      </c>
      <c r="M97" s="44"/>
      <c r="N97" s="44"/>
      <c r="O97" s="15"/>
      <c r="P97" s="28">
        <v>83</v>
      </c>
      <c r="Q97" s="23" t="str">
        <f t="shared" si="13"/>
        <v>-</v>
      </c>
      <c r="R97" s="21"/>
      <c r="T97" s="15"/>
      <c r="V97" s="23" t="e">
        <f t="shared" si="14"/>
        <v>#NUM!</v>
      </c>
      <c r="W97" s="15"/>
      <c r="X97" s="15"/>
      <c r="Y97" s="15"/>
      <c r="Z97" s="15"/>
      <c r="AA97" s="15"/>
    </row>
    <row r="98" spans="4:27" customFormat="1" ht="15.75" x14ac:dyDescent="0.25">
      <c r="F98" s="15"/>
      <c r="G98" s="28">
        <v>84</v>
      </c>
      <c r="H98" s="34">
        <v>43344</v>
      </c>
      <c r="I98" s="39"/>
      <c r="J98" s="29">
        <f>IF(H98="","",VLOOKUP(H98,TETOS!B:C,2,0))</f>
        <v>1000000</v>
      </c>
      <c r="K98" s="30">
        <f>IF(H98="","",VLOOKUP(H98,'INDICE INSS'!B:C,2,0))</f>
        <v>1.451495</v>
      </c>
      <c r="L98" s="23" t="str">
        <f t="shared" ref="L98:L161" si="19">IF(I98="","",SMALL(I98:J98,1)*K98)</f>
        <v/>
      </c>
      <c r="M98" s="44"/>
      <c r="N98" s="44"/>
      <c r="O98" s="15"/>
      <c r="P98" s="28">
        <v>84</v>
      </c>
      <c r="Q98" s="23" t="str">
        <f t="shared" si="13"/>
        <v>-</v>
      </c>
      <c r="R98" s="21"/>
      <c r="T98" s="15"/>
      <c r="V98" s="23" t="e">
        <f t="shared" si="14"/>
        <v>#NUM!</v>
      </c>
      <c r="W98" s="15"/>
      <c r="X98" s="15"/>
      <c r="Y98" s="15"/>
      <c r="Z98" s="15"/>
      <c r="AA98" s="15"/>
    </row>
    <row r="99" spans="4:27" customFormat="1" ht="15.75" x14ac:dyDescent="0.25">
      <c r="F99" s="15"/>
      <c r="G99" s="28">
        <v>85</v>
      </c>
      <c r="H99" s="34">
        <v>43313</v>
      </c>
      <c r="I99" s="39"/>
      <c r="J99" s="29">
        <f>IF(H99="","",VLOOKUP(H99,TETOS!B:C,2,0))</f>
        <v>1000000</v>
      </c>
      <c r="K99" s="30">
        <f>IF(H99="","",VLOOKUP(H99,'INDICE INSS'!B:C,2,0))</f>
        <v>1.451495</v>
      </c>
      <c r="L99" s="23" t="str">
        <f t="shared" si="19"/>
        <v/>
      </c>
      <c r="M99" s="44"/>
      <c r="N99" s="44"/>
      <c r="O99" s="15"/>
      <c r="P99" s="28">
        <v>85</v>
      </c>
      <c r="Q99" s="23" t="str">
        <f t="shared" si="13"/>
        <v>-</v>
      </c>
      <c r="R99" s="21"/>
      <c r="T99" s="15"/>
      <c r="V99" s="23" t="e">
        <f t="shared" si="14"/>
        <v>#NUM!</v>
      </c>
      <c r="W99" s="15"/>
      <c r="X99" s="15"/>
      <c r="Y99" s="15"/>
      <c r="Z99" s="15"/>
      <c r="AA99" s="15"/>
    </row>
    <row r="100" spans="4:27" customFormat="1" ht="15.75" x14ac:dyDescent="0.25">
      <c r="F100" s="15"/>
      <c r="G100" s="28">
        <v>86</v>
      </c>
      <c r="H100" s="34">
        <v>43282</v>
      </c>
      <c r="I100" s="39"/>
      <c r="J100" s="29">
        <f>IF(H100="","",VLOOKUP(H100,TETOS!B:C,2,0))</f>
        <v>1000000</v>
      </c>
      <c r="K100" s="30">
        <f>IF(H100="","",VLOOKUP(H100,'INDICE INSS'!B:C,2,0))</f>
        <v>1.455125</v>
      </c>
      <c r="L100" s="23" t="str">
        <f t="shared" si="19"/>
        <v/>
      </c>
      <c r="M100" s="44"/>
      <c r="N100" s="44"/>
      <c r="O100" s="15"/>
      <c r="P100" s="28">
        <v>86</v>
      </c>
      <c r="Q100" s="23" t="str">
        <f t="shared" si="13"/>
        <v>-</v>
      </c>
      <c r="R100" s="21"/>
      <c r="T100" s="15"/>
      <c r="V100" s="23" t="e">
        <f t="shared" si="14"/>
        <v>#NUM!</v>
      </c>
      <c r="W100" s="15"/>
      <c r="X100" s="15"/>
      <c r="Y100" s="15"/>
      <c r="Z100" s="15"/>
      <c r="AA100" s="15"/>
    </row>
    <row r="101" spans="4:27" customFormat="1" ht="15.75" x14ac:dyDescent="0.25">
      <c r="F101" s="15"/>
      <c r="G101" s="28">
        <v>87</v>
      </c>
      <c r="H101" s="34">
        <v>43252</v>
      </c>
      <c r="I101" s="39"/>
      <c r="J101" s="29">
        <f>IF(H101="","",VLOOKUP(H101,TETOS!B:C,2,0))</f>
        <v>1000000</v>
      </c>
      <c r="K101" s="30">
        <f>IF(H101="","",VLOOKUP(H101,'INDICE INSS'!B:C,2,0))</f>
        <v>1.475935</v>
      </c>
      <c r="L101" s="23" t="str">
        <f t="shared" si="19"/>
        <v/>
      </c>
      <c r="M101" s="44"/>
      <c r="N101" s="44"/>
      <c r="O101" s="15"/>
      <c r="P101" s="28">
        <v>87</v>
      </c>
      <c r="Q101" s="23" t="str">
        <f t="shared" si="13"/>
        <v>-</v>
      </c>
      <c r="R101" s="21"/>
      <c r="T101" s="15"/>
      <c r="V101" s="23" t="e">
        <f t="shared" si="14"/>
        <v>#NUM!</v>
      </c>
      <c r="W101" s="15"/>
      <c r="X101" s="15"/>
      <c r="Y101" s="15"/>
      <c r="Z101" s="15"/>
      <c r="AA101" s="15"/>
    </row>
    <row r="102" spans="4:27" customFormat="1" ht="15.75" x14ac:dyDescent="0.25">
      <c r="F102" s="15"/>
      <c r="G102" s="28">
        <v>88</v>
      </c>
      <c r="H102" s="34">
        <v>43221</v>
      </c>
      <c r="I102" s="39"/>
      <c r="J102" s="29">
        <f>IF(H102="","",VLOOKUP(H102,TETOS!B:C,2,0))</f>
        <v>1000000</v>
      </c>
      <c r="K102" s="30">
        <f>IF(H102="","",VLOOKUP(H102,'INDICE INSS'!B:C,2,0))</f>
        <v>1.4822759999999999</v>
      </c>
      <c r="L102" s="23" t="str">
        <f t="shared" si="19"/>
        <v/>
      </c>
      <c r="M102" s="44"/>
      <c r="N102" s="44"/>
      <c r="O102" s="15"/>
      <c r="P102" s="28">
        <v>88</v>
      </c>
      <c r="Q102" s="23" t="str">
        <f t="shared" si="13"/>
        <v>-</v>
      </c>
      <c r="R102" s="21"/>
      <c r="T102" s="15"/>
      <c r="V102" s="23" t="e">
        <f t="shared" si="14"/>
        <v>#NUM!</v>
      </c>
      <c r="W102" s="15"/>
      <c r="X102" s="15"/>
      <c r="Y102" s="15"/>
      <c r="Z102" s="15"/>
      <c r="AA102" s="15"/>
    </row>
    <row r="103" spans="4:27" customFormat="1" ht="15.75" x14ac:dyDescent="0.25">
      <c r="F103" s="15"/>
      <c r="G103" s="28">
        <v>89</v>
      </c>
      <c r="H103" s="34">
        <v>43191</v>
      </c>
      <c r="I103" s="39"/>
      <c r="J103" s="29">
        <f>IF(H103="","",VLOOKUP(H103,TETOS!B:C,2,0))</f>
        <v>1000000</v>
      </c>
      <c r="K103" s="30">
        <f>IF(H103="","",VLOOKUP(H103,'INDICE INSS'!B:C,2,0))</f>
        <v>1.4853940000000001</v>
      </c>
      <c r="L103" s="23" t="str">
        <f t="shared" si="19"/>
        <v/>
      </c>
      <c r="M103" s="44"/>
      <c r="N103" s="44"/>
      <c r="O103" s="15"/>
      <c r="P103" s="28">
        <v>89</v>
      </c>
      <c r="Q103" s="23" t="str">
        <f t="shared" si="13"/>
        <v>-</v>
      </c>
      <c r="R103" s="21"/>
      <c r="T103" s="15"/>
      <c r="V103" s="23" t="e">
        <f t="shared" si="14"/>
        <v>#NUM!</v>
      </c>
      <c r="W103" s="15"/>
      <c r="X103" s="15"/>
      <c r="Y103" s="15"/>
      <c r="Z103" s="15"/>
      <c r="AA103" s="15"/>
    </row>
    <row r="104" spans="4:27" ht="15.75" x14ac:dyDescent="0.25">
      <c r="D104" s="15"/>
      <c r="E104" s="15"/>
      <c r="F104" s="15"/>
      <c r="G104" s="28">
        <v>90</v>
      </c>
      <c r="H104" s="34">
        <v>43160</v>
      </c>
      <c r="I104" s="39"/>
      <c r="J104" s="29">
        <f>IF(H104="","",VLOOKUP(H104,TETOS!B:C,2,0))</f>
        <v>1000000</v>
      </c>
      <c r="K104" s="30">
        <f>IF(H104="","",VLOOKUP(H104,'INDICE INSS'!B:C,2,0))</f>
        <v>1.4864329999999999</v>
      </c>
      <c r="L104" s="23" t="str">
        <f t="shared" si="19"/>
        <v/>
      </c>
      <c r="M104" s="45"/>
      <c r="N104" s="45"/>
      <c r="P104" s="28">
        <v>90</v>
      </c>
      <c r="Q104" s="23" t="str">
        <f t="shared" si="13"/>
        <v>-</v>
      </c>
      <c r="R104" s="21"/>
      <c r="S104"/>
      <c r="U104"/>
      <c r="V104" s="23" t="e">
        <f t="shared" si="14"/>
        <v>#NUM!</v>
      </c>
    </row>
    <row r="105" spans="4:27" ht="15.75" customHeight="1" x14ac:dyDescent="0.25">
      <c r="D105" s="15"/>
      <c r="E105" s="15"/>
      <c r="F105" s="15"/>
      <c r="G105" s="28">
        <v>91</v>
      </c>
      <c r="H105" s="34">
        <v>43132</v>
      </c>
      <c r="I105" s="39"/>
      <c r="J105" s="29">
        <f>IF(H105="","",VLOOKUP(H105,TETOS!B:C,2,0))</f>
        <v>1000000</v>
      </c>
      <c r="K105" s="30">
        <f>IF(H105="","",VLOOKUP(H105,'INDICE INSS'!B:C,2,0))</f>
        <v>1.489112</v>
      </c>
      <c r="L105" s="23" t="str">
        <f t="shared" si="19"/>
        <v/>
      </c>
      <c r="M105" s="45"/>
      <c r="N105" s="45"/>
      <c r="P105" s="28">
        <v>91</v>
      </c>
      <c r="Q105" s="23" t="str">
        <f t="shared" si="13"/>
        <v>-</v>
      </c>
      <c r="R105" s="22"/>
      <c r="S105"/>
      <c r="V105" s="23" t="e">
        <f t="shared" si="14"/>
        <v>#NUM!</v>
      </c>
    </row>
    <row r="106" spans="4:27" ht="15" customHeight="1" x14ac:dyDescent="0.25">
      <c r="D106" s="15"/>
      <c r="E106" s="15"/>
      <c r="F106" s="15"/>
      <c r="G106" s="28">
        <v>92</v>
      </c>
      <c r="H106" s="34">
        <v>43101</v>
      </c>
      <c r="I106" s="39"/>
      <c r="J106" s="29">
        <f>IF(H106="","",VLOOKUP(H106,TETOS!B:C,2,0))</f>
        <v>1000000</v>
      </c>
      <c r="K106" s="30">
        <f>IF(H106="","",VLOOKUP(H106,'INDICE INSS'!B:C,2,0))</f>
        <v>1.492537</v>
      </c>
      <c r="L106" s="23" t="str">
        <f t="shared" si="19"/>
        <v/>
      </c>
      <c r="M106" s="45"/>
      <c r="N106" s="45"/>
      <c r="P106" s="28">
        <v>92</v>
      </c>
      <c r="Q106" s="23" t="str">
        <f t="shared" si="13"/>
        <v>-</v>
      </c>
      <c r="R106" s="22"/>
      <c r="T106"/>
      <c r="V106" s="23" t="e">
        <f t="shared" si="14"/>
        <v>#NUM!</v>
      </c>
    </row>
    <row r="107" spans="4:27" ht="15" customHeight="1" x14ac:dyDescent="0.25">
      <c r="D107" s="15"/>
      <c r="E107" s="15"/>
      <c r="F107" s="15"/>
      <c r="G107" s="28">
        <v>93</v>
      </c>
      <c r="H107" s="34">
        <v>43070</v>
      </c>
      <c r="I107" s="39"/>
      <c r="J107" s="29">
        <f>IF(H107="","",VLOOKUP(H107,TETOS!B:C,2,0))</f>
        <v>1000000</v>
      </c>
      <c r="K107" s="30">
        <f>IF(H107="","",VLOOKUP(H107,'INDICE INSS'!B:C,2,0))</f>
        <v>1.49641</v>
      </c>
      <c r="L107" s="23" t="str">
        <f t="shared" si="19"/>
        <v/>
      </c>
      <c r="M107" s="45"/>
      <c r="N107" s="45"/>
      <c r="P107" s="28">
        <v>93</v>
      </c>
      <c r="Q107" s="23" t="str">
        <f t="shared" si="13"/>
        <v>-</v>
      </c>
      <c r="R107" s="22"/>
      <c r="T107"/>
      <c r="V107" s="23" t="e">
        <f t="shared" si="14"/>
        <v>#NUM!</v>
      </c>
    </row>
    <row r="108" spans="4:27" ht="15.75" customHeight="1" x14ac:dyDescent="0.25">
      <c r="D108" s="15"/>
      <c r="E108" s="15"/>
      <c r="F108" s="15"/>
      <c r="G108" s="28">
        <v>94</v>
      </c>
      <c r="H108" s="34">
        <v>43040</v>
      </c>
      <c r="I108" s="39"/>
      <c r="J108" s="29">
        <f>IF(H108="","",VLOOKUP(H108,TETOS!B:C,2,0))</f>
        <v>1000000</v>
      </c>
      <c r="K108" s="30">
        <f>IF(H108="","",VLOOKUP(H108,'INDICE INSS'!B:C,2,0))</f>
        <v>1.499106</v>
      </c>
      <c r="L108" s="23" t="str">
        <f t="shared" si="19"/>
        <v/>
      </c>
      <c r="M108" s="45"/>
      <c r="N108" s="45"/>
      <c r="O108" s="22"/>
      <c r="P108" s="28">
        <v>94</v>
      </c>
      <c r="Q108" s="23" t="str">
        <f t="shared" si="13"/>
        <v>-</v>
      </c>
      <c r="R108" s="22"/>
      <c r="V108" s="23" t="e">
        <f t="shared" si="14"/>
        <v>#NUM!</v>
      </c>
    </row>
    <row r="109" spans="4:27" ht="15.75" x14ac:dyDescent="0.25">
      <c r="D109" s="15"/>
      <c r="E109" s="15"/>
      <c r="F109" s="15"/>
      <c r="G109" s="28">
        <v>95</v>
      </c>
      <c r="H109" s="34">
        <v>43009</v>
      </c>
      <c r="I109" s="39"/>
      <c r="J109" s="29">
        <f>IF(H109="","",VLOOKUP(H109,TETOS!B:C,2,0))</f>
        <v>1000000</v>
      </c>
      <c r="K109" s="30">
        <f>IF(H109="","",VLOOKUP(H109,'INDICE INSS'!B:C,2,0))</f>
        <v>1.5046569999999999</v>
      </c>
      <c r="L109" s="23" t="str">
        <f t="shared" si="19"/>
        <v/>
      </c>
      <c r="M109" s="45"/>
      <c r="N109" s="45"/>
      <c r="O109" s="22"/>
      <c r="P109" s="28">
        <v>95</v>
      </c>
      <c r="Q109" s="23" t="str">
        <f t="shared" si="13"/>
        <v>-</v>
      </c>
      <c r="R109" s="22"/>
      <c r="V109" s="23" t="e">
        <f t="shared" si="14"/>
        <v>#NUM!</v>
      </c>
    </row>
    <row r="110" spans="4:27" ht="15.75" x14ac:dyDescent="0.25">
      <c r="D110" s="15"/>
      <c r="E110" s="15"/>
      <c r="F110" s="15"/>
      <c r="G110" s="28">
        <v>96</v>
      </c>
      <c r="H110" s="34">
        <v>42979</v>
      </c>
      <c r="I110" s="39"/>
      <c r="J110" s="29">
        <f>IF(H110="","",VLOOKUP(H110,TETOS!B:C,2,0))</f>
        <v>1000000</v>
      </c>
      <c r="K110" s="30">
        <f>IF(H110="","",VLOOKUP(H110,'INDICE INSS'!B:C,2,0))</f>
        <v>1.5043500000000001</v>
      </c>
      <c r="L110" s="23" t="str">
        <f t="shared" si="19"/>
        <v/>
      </c>
      <c r="M110" s="45"/>
      <c r="N110" s="45"/>
      <c r="O110" s="22"/>
      <c r="P110" s="28">
        <v>96</v>
      </c>
      <c r="Q110" s="23" t="str">
        <f t="shared" si="13"/>
        <v>-</v>
      </c>
      <c r="R110" s="22"/>
      <c r="V110" s="23" t="e">
        <f t="shared" si="14"/>
        <v>#NUM!</v>
      </c>
    </row>
    <row r="111" spans="4:27" ht="15.75" x14ac:dyDescent="0.25">
      <c r="D111" s="15"/>
      <c r="E111" s="15"/>
      <c r="F111" s="15"/>
      <c r="G111" s="28">
        <v>97</v>
      </c>
      <c r="H111" s="34">
        <v>42948</v>
      </c>
      <c r="I111" s="39"/>
      <c r="J111" s="29">
        <f>IF(H111="","",VLOOKUP(H111,TETOS!B:C,2,0))</f>
        <v>1000000</v>
      </c>
      <c r="K111" s="30">
        <f>IF(H111="","",VLOOKUP(H111,'INDICE INSS'!B:C,2,0))</f>
        <v>1.503906</v>
      </c>
      <c r="L111" s="23" t="str">
        <f t="shared" si="19"/>
        <v/>
      </c>
      <c r="M111" s="45"/>
      <c r="N111" s="45"/>
      <c r="O111" s="22"/>
      <c r="P111" s="28">
        <v>97</v>
      </c>
      <c r="Q111" s="23" t="str">
        <f t="shared" si="13"/>
        <v>-</v>
      </c>
      <c r="R111" s="22"/>
      <c r="V111" s="23" t="e">
        <f t="shared" si="14"/>
        <v>#NUM!</v>
      </c>
    </row>
    <row r="112" spans="4:27" ht="15.75" x14ac:dyDescent="0.25">
      <c r="D112" s="15"/>
      <c r="E112" s="15"/>
      <c r="F112" s="15"/>
      <c r="G112" s="28">
        <v>98</v>
      </c>
      <c r="H112" s="34">
        <v>42917</v>
      </c>
      <c r="I112" s="39"/>
      <c r="J112" s="29">
        <f>IF(H112="","",VLOOKUP(H112,TETOS!B:C,2,0))</f>
        <v>1000000</v>
      </c>
      <c r="K112" s="30">
        <f>IF(H112="","",VLOOKUP(H112,'INDICE INSS'!B:C,2,0))</f>
        <v>1.5064580000000001</v>
      </c>
      <c r="L112" s="23" t="str">
        <f t="shared" si="19"/>
        <v/>
      </c>
      <c r="M112" s="45"/>
      <c r="N112" s="45"/>
      <c r="O112" s="22"/>
      <c r="P112" s="28">
        <v>98</v>
      </c>
      <c r="Q112" s="23" t="str">
        <f t="shared" si="13"/>
        <v>-</v>
      </c>
      <c r="R112" s="22"/>
      <c r="V112" s="23" t="e">
        <f t="shared" si="14"/>
        <v>#NUM!</v>
      </c>
    </row>
    <row r="113" spans="4:22" ht="15.75" x14ac:dyDescent="0.25">
      <c r="D113" s="15"/>
      <c r="E113" s="15"/>
      <c r="F113" s="15"/>
      <c r="G113" s="28">
        <v>99</v>
      </c>
      <c r="H113" s="34">
        <v>42887</v>
      </c>
      <c r="I113" s="39"/>
      <c r="J113" s="29">
        <f>IF(H113="","",VLOOKUP(H113,TETOS!B:C,2,0))</f>
        <v>1000000</v>
      </c>
      <c r="K113" s="30">
        <f>IF(H113="","",VLOOKUP(H113,'INDICE INSS'!B:C,2,0))</f>
        <v>1.501935</v>
      </c>
      <c r="L113" s="23" t="str">
        <f t="shared" si="19"/>
        <v/>
      </c>
      <c r="M113" s="45"/>
      <c r="N113" s="45"/>
      <c r="O113" s="22"/>
      <c r="P113" s="28">
        <v>99</v>
      </c>
      <c r="Q113" s="23" t="str">
        <f t="shared" si="13"/>
        <v>-</v>
      </c>
      <c r="R113" s="22"/>
      <c r="V113" s="23" t="e">
        <f t="shared" si="14"/>
        <v>#NUM!</v>
      </c>
    </row>
    <row r="114" spans="4:22" ht="15.75" x14ac:dyDescent="0.25">
      <c r="D114" s="15"/>
      <c r="E114" s="15"/>
      <c r="F114" s="15"/>
      <c r="G114" s="28">
        <v>100</v>
      </c>
      <c r="H114" s="34">
        <v>42856</v>
      </c>
      <c r="I114" s="39"/>
      <c r="J114" s="29">
        <f>IF(H114="","",VLOOKUP(H114,TETOS!B:C,2,0))</f>
        <v>1000000</v>
      </c>
      <c r="K114" s="30">
        <f>IF(H114="","",VLOOKUP(H114,'INDICE INSS'!B:C,2,0))</f>
        <v>1.50735</v>
      </c>
      <c r="L114" s="23" t="str">
        <f t="shared" si="19"/>
        <v/>
      </c>
      <c r="M114" s="45"/>
      <c r="N114" s="45"/>
      <c r="O114" s="22"/>
      <c r="P114" s="28">
        <v>100</v>
      </c>
      <c r="Q114" s="23" t="str">
        <f t="shared" si="13"/>
        <v>-</v>
      </c>
      <c r="R114" s="22"/>
      <c r="V114" s="23" t="e">
        <f t="shared" si="14"/>
        <v>#NUM!</v>
      </c>
    </row>
    <row r="115" spans="4:22" ht="15.75" x14ac:dyDescent="0.25">
      <c r="D115" s="15"/>
      <c r="E115" s="15"/>
      <c r="F115" s="15"/>
      <c r="G115" s="28">
        <v>101</v>
      </c>
      <c r="H115" s="34">
        <v>42826</v>
      </c>
      <c r="I115" s="39"/>
      <c r="J115" s="29">
        <f>IF(H115="","",VLOOKUP(H115,TETOS!B:C,2,0))</f>
        <v>1000000</v>
      </c>
      <c r="K115" s="30">
        <f>IF(H115="","",VLOOKUP(H115,'INDICE INSS'!B:C,2,0))</f>
        <v>1.5085519999999999</v>
      </c>
      <c r="L115" s="23" t="str">
        <f t="shared" si="19"/>
        <v/>
      </c>
      <c r="M115" s="45"/>
      <c r="N115" s="45"/>
      <c r="O115" s="22"/>
      <c r="P115" s="28">
        <v>101</v>
      </c>
      <c r="Q115" s="23" t="str">
        <f t="shared" si="13"/>
        <v>-</v>
      </c>
      <c r="R115" s="22"/>
      <c r="V115" s="23" t="e">
        <f t="shared" si="14"/>
        <v>#NUM!</v>
      </c>
    </row>
    <row r="116" spans="4:22" ht="15.75" x14ac:dyDescent="0.25">
      <c r="D116" s="15"/>
      <c r="E116" s="15"/>
      <c r="F116" s="15"/>
      <c r="G116" s="28">
        <v>102</v>
      </c>
      <c r="H116" s="34">
        <v>42795</v>
      </c>
      <c r="I116" s="39"/>
      <c r="J116" s="29">
        <f>IF(H116="","",VLOOKUP(H116,TETOS!B:C,2,0))</f>
        <v>1000000</v>
      </c>
      <c r="K116" s="30">
        <f>IF(H116="","",VLOOKUP(H116,'INDICE INSS'!B:C,2,0))</f>
        <v>1.513379</v>
      </c>
      <c r="L116" s="23" t="str">
        <f t="shared" si="19"/>
        <v/>
      </c>
      <c r="M116" s="45"/>
      <c r="N116" s="45"/>
      <c r="O116" s="22"/>
      <c r="P116" s="28">
        <v>102</v>
      </c>
      <c r="Q116" s="23" t="str">
        <f t="shared" si="13"/>
        <v>-</v>
      </c>
      <c r="V116" s="23" t="e">
        <f t="shared" si="14"/>
        <v>#NUM!</v>
      </c>
    </row>
    <row r="117" spans="4:22" ht="15.75" x14ac:dyDescent="0.25">
      <c r="D117" s="15"/>
      <c r="E117" s="15"/>
      <c r="F117" s="15"/>
      <c r="G117" s="28">
        <v>103</v>
      </c>
      <c r="H117" s="34">
        <v>42767</v>
      </c>
      <c r="I117" s="39"/>
      <c r="J117" s="29">
        <f>IF(H117="","",VLOOKUP(H117,TETOS!B:C,2,0))</f>
        <v>1000000</v>
      </c>
      <c r="K117" s="30">
        <f>IF(H117="","",VLOOKUP(H117,'INDICE INSS'!B:C,2,0))</f>
        <v>1.517007</v>
      </c>
      <c r="L117" s="23" t="str">
        <f t="shared" si="19"/>
        <v/>
      </c>
      <c r="M117" s="45"/>
      <c r="N117" s="45"/>
      <c r="O117" s="22"/>
      <c r="P117" s="28">
        <v>103</v>
      </c>
      <c r="Q117" s="23" t="str">
        <f t="shared" si="13"/>
        <v>-</v>
      </c>
      <c r="V117" s="23" t="e">
        <f t="shared" si="14"/>
        <v>#NUM!</v>
      </c>
    </row>
    <row r="118" spans="4:22" ht="15.75" x14ac:dyDescent="0.25">
      <c r="D118" s="15"/>
      <c r="E118" s="15"/>
      <c r="F118" s="15"/>
      <c r="G118" s="28">
        <v>104</v>
      </c>
      <c r="H118" s="34">
        <v>42736</v>
      </c>
      <c r="I118" s="39"/>
      <c r="J118" s="29">
        <f>IF(H118="","",VLOOKUP(H118,TETOS!B:C,2,0))</f>
        <v>1000000</v>
      </c>
      <c r="K118" s="30">
        <f>IF(H118="","",VLOOKUP(H118,'INDICE INSS'!B:C,2,0))</f>
        <v>1.523385</v>
      </c>
      <c r="L118" s="23" t="str">
        <f t="shared" si="19"/>
        <v/>
      </c>
      <c r="M118" s="45"/>
      <c r="N118" s="45"/>
      <c r="O118" s="22"/>
      <c r="P118" s="28">
        <v>104</v>
      </c>
      <c r="Q118" s="23" t="str">
        <f t="shared" si="13"/>
        <v>-</v>
      </c>
      <c r="V118" s="23" t="e">
        <f t="shared" si="14"/>
        <v>#NUM!</v>
      </c>
    </row>
    <row r="119" spans="4:22" ht="15.75" x14ac:dyDescent="0.25">
      <c r="D119" s="15"/>
      <c r="E119" s="15"/>
      <c r="F119" s="15"/>
      <c r="G119" s="28">
        <v>105</v>
      </c>
      <c r="H119" s="34">
        <v>42705</v>
      </c>
      <c r="I119" s="39"/>
      <c r="J119" s="29">
        <f>IF(H119="","",VLOOKUP(H119,TETOS!B:C,2,0))</f>
        <v>1000000</v>
      </c>
      <c r="K119" s="30">
        <f>IF(H119="","",VLOOKUP(H119,'INDICE INSS'!B:C,2,0))</f>
        <v>1.5255160000000001</v>
      </c>
      <c r="L119" s="23" t="str">
        <f t="shared" si="19"/>
        <v/>
      </c>
      <c r="M119" s="45"/>
      <c r="N119" s="45"/>
      <c r="P119" s="28">
        <v>105</v>
      </c>
      <c r="Q119" s="23" t="str">
        <f t="shared" si="13"/>
        <v>-</v>
      </c>
      <c r="V119" s="23" t="e">
        <f t="shared" si="14"/>
        <v>#NUM!</v>
      </c>
    </row>
    <row r="120" spans="4:22" ht="15.75" x14ac:dyDescent="0.25">
      <c r="D120" s="15"/>
      <c r="E120" s="15"/>
      <c r="F120" s="15"/>
      <c r="G120" s="28">
        <v>106</v>
      </c>
      <c r="H120" s="34">
        <v>42675</v>
      </c>
      <c r="I120" s="39"/>
      <c r="J120" s="29">
        <f>IF(H120="","",VLOOKUP(H120,TETOS!B:C,2,0))</f>
        <v>1000000</v>
      </c>
      <c r="K120" s="30">
        <f>IF(H120="","",VLOOKUP(H120,'INDICE INSS'!B:C,2,0))</f>
        <v>1.5265770000000001</v>
      </c>
      <c r="L120" s="23" t="str">
        <f t="shared" si="19"/>
        <v/>
      </c>
      <c r="M120" s="45"/>
      <c r="N120" s="45"/>
      <c r="P120" s="28">
        <v>106</v>
      </c>
      <c r="Q120" s="23" t="str">
        <f t="shared" si="13"/>
        <v>-</v>
      </c>
      <c r="V120" s="23" t="e">
        <f t="shared" si="14"/>
        <v>#NUM!</v>
      </c>
    </row>
    <row r="121" spans="4:22" ht="15.75" x14ac:dyDescent="0.25">
      <c r="D121" s="15"/>
      <c r="E121" s="15"/>
      <c r="F121" s="15"/>
      <c r="G121" s="28">
        <v>107</v>
      </c>
      <c r="H121" s="34">
        <v>42644</v>
      </c>
      <c r="I121" s="39"/>
      <c r="J121" s="29">
        <f>IF(H121="","",VLOOKUP(H121,TETOS!B:C,2,0))</f>
        <v>1000000</v>
      </c>
      <c r="K121" s="30">
        <f>IF(H121="","",VLOOKUP(H121,'INDICE INSS'!B:C,2,0))</f>
        <v>1.529183</v>
      </c>
      <c r="L121" s="23" t="str">
        <f t="shared" si="19"/>
        <v/>
      </c>
      <c r="M121" s="45"/>
      <c r="N121" s="45"/>
      <c r="P121" s="28">
        <v>107</v>
      </c>
      <c r="Q121" s="23" t="str">
        <f t="shared" si="13"/>
        <v>-</v>
      </c>
      <c r="V121" s="23" t="e">
        <f t="shared" si="14"/>
        <v>#NUM!</v>
      </c>
    </row>
    <row r="122" spans="4:22" ht="15.75" x14ac:dyDescent="0.25">
      <c r="D122" s="15"/>
      <c r="E122" s="15"/>
      <c r="F122" s="15"/>
      <c r="G122" s="28">
        <v>108</v>
      </c>
      <c r="H122" s="34">
        <v>42614</v>
      </c>
      <c r="I122" s="39"/>
      <c r="J122" s="29">
        <f>IF(H122="","",VLOOKUP(H122,TETOS!B:C,2,0))</f>
        <v>1000000</v>
      </c>
      <c r="K122" s="30">
        <f>IF(H122="","",VLOOKUP(H122,'INDICE INSS'!B:C,2,0))</f>
        <v>1.5304009999999999</v>
      </c>
      <c r="L122" s="23" t="str">
        <f t="shared" si="19"/>
        <v/>
      </c>
      <c r="M122" s="45"/>
      <c r="N122" s="45"/>
      <c r="P122" s="28">
        <v>108</v>
      </c>
      <c r="Q122" s="23" t="str">
        <f t="shared" si="13"/>
        <v>-</v>
      </c>
      <c r="V122" s="23" t="e">
        <f t="shared" si="14"/>
        <v>#NUM!</v>
      </c>
    </row>
    <row r="123" spans="4:22" ht="15.75" x14ac:dyDescent="0.25">
      <c r="D123" s="15"/>
      <c r="E123" s="15"/>
      <c r="F123" s="15"/>
      <c r="G123" s="28">
        <v>109</v>
      </c>
      <c r="H123" s="34">
        <v>42583</v>
      </c>
      <c r="I123" s="39"/>
      <c r="J123" s="29">
        <f>IF(H123="","",VLOOKUP(H123,TETOS!B:C,2,0))</f>
        <v>1000000</v>
      </c>
      <c r="K123" s="30">
        <f>IF(H123="","",VLOOKUP(H123,'INDICE INSS'!B:C,2,0))</f>
        <v>1.5351379999999999</v>
      </c>
      <c r="L123" s="23" t="str">
        <f t="shared" si="19"/>
        <v/>
      </c>
      <c r="M123" s="45"/>
      <c r="N123" s="45"/>
      <c r="P123" s="28">
        <v>109</v>
      </c>
      <c r="Q123" s="23" t="str">
        <f t="shared" si="13"/>
        <v>-</v>
      </c>
      <c r="V123" s="23" t="e">
        <f t="shared" si="14"/>
        <v>#NUM!</v>
      </c>
    </row>
    <row r="124" spans="4:22" ht="15.75" x14ac:dyDescent="0.25">
      <c r="D124" s="15"/>
      <c r="E124" s="15"/>
      <c r="F124" s="15"/>
      <c r="G124" s="28">
        <v>110</v>
      </c>
      <c r="H124" s="34">
        <v>42552</v>
      </c>
      <c r="I124" s="39"/>
      <c r="J124" s="29">
        <f>IF(H124="","",VLOOKUP(H124,TETOS!B:C,2,0))</f>
        <v>1000000</v>
      </c>
      <c r="K124" s="30">
        <f>IF(H124="","",VLOOKUP(H124,'INDICE INSS'!B:C,2,0))</f>
        <v>1.5449679999999999</v>
      </c>
      <c r="L124" s="23" t="str">
        <f t="shared" si="19"/>
        <v/>
      </c>
      <c r="M124" s="45"/>
      <c r="N124" s="45"/>
      <c r="P124" s="28">
        <v>110</v>
      </c>
      <c r="Q124" s="23" t="str">
        <f t="shared" si="13"/>
        <v>-</v>
      </c>
      <c r="V124" s="23" t="e">
        <f t="shared" si="14"/>
        <v>#NUM!</v>
      </c>
    </row>
    <row r="125" spans="4:22" ht="15.75" x14ac:dyDescent="0.25">
      <c r="D125" s="15"/>
      <c r="E125" s="15"/>
      <c r="F125" s="15"/>
      <c r="G125" s="28">
        <v>111</v>
      </c>
      <c r="H125" s="34">
        <v>42522</v>
      </c>
      <c r="I125" s="39"/>
      <c r="J125" s="29">
        <f>IF(H125="","",VLOOKUP(H125,TETOS!B:C,2,0))</f>
        <v>1000000</v>
      </c>
      <c r="K125" s="30">
        <f>IF(H125="","",VLOOKUP(H125,'INDICE INSS'!B:C,2,0))</f>
        <v>1.552233</v>
      </c>
      <c r="L125" s="23" t="str">
        <f t="shared" si="19"/>
        <v/>
      </c>
      <c r="M125" s="45"/>
      <c r="N125" s="45"/>
      <c r="P125" s="28">
        <v>111</v>
      </c>
      <c r="Q125" s="23" t="str">
        <f t="shared" si="13"/>
        <v>-</v>
      </c>
      <c r="V125" s="23" t="e">
        <f t="shared" si="14"/>
        <v>#NUM!</v>
      </c>
    </row>
    <row r="126" spans="4:22" ht="15.75" x14ac:dyDescent="0.25">
      <c r="D126" s="15"/>
      <c r="E126" s="15"/>
      <c r="F126" s="15"/>
      <c r="G126" s="28">
        <v>112</v>
      </c>
      <c r="H126" s="34">
        <v>42491</v>
      </c>
      <c r="I126" s="39"/>
      <c r="J126" s="29">
        <f>IF(H126="","",VLOOKUP(H126,TETOS!B:C,2,0))</f>
        <v>1000000</v>
      </c>
      <c r="K126" s="30">
        <f>IF(H126="","",VLOOKUP(H126,'INDICE INSS'!B:C,2,0))</f>
        <v>1.567442</v>
      </c>
      <c r="L126" s="23" t="str">
        <f t="shared" si="19"/>
        <v/>
      </c>
      <c r="M126" s="45"/>
      <c r="N126" s="45"/>
      <c r="P126" s="28">
        <v>112</v>
      </c>
      <c r="Q126" s="23" t="str">
        <f t="shared" si="13"/>
        <v>-</v>
      </c>
      <c r="V126" s="23" t="e">
        <f t="shared" si="14"/>
        <v>#NUM!</v>
      </c>
    </row>
    <row r="127" spans="4:22" ht="15.75" x14ac:dyDescent="0.25">
      <c r="D127" s="15"/>
      <c r="E127" s="15"/>
      <c r="F127" s="15"/>
      <c r="G127" s="28">
        <v>113</v>
      </c>
      <c r="H127" s="34">
        <v>42461</v>
      </c>
      <c r="I127" s="39"/>
      <c r="J127" s="29">
        <f>IF(H127="","",VLOOKUP(H127,TETOS!B:C,2,0))</f>
        <v>1000000</v>
      </c>
      <c r="K127" s="30">
        <f>IF(H127="","",VLOOKUP(H127,'INDICE INSS'!B:C,2,0))</f>
        <v>1.5774710000000001</v>
      </c>
      <c r="L127" s="23" t="str">
        <f t="shared" si="19"/>
        <v/>
      </c>
      <c r="M127" s="45"/>
      <c r="N127" s="45"/>
      <c r="P127" s="28">
        <v>113</v>
      </c>
      <c r="Q127" s="23" t="str">
        <f t="shared" si="13"/>
        <v>-</v>
      </c>
      <c r="V127" s="23" t="e">
        <f t="shared" si="14"/>
        <v>#NUM!</v>
      </c>
    </row>
    <row r="128" spans="4:22" ht="15.75" x14ac:dyDescent="0.25">
      <c r="D128" s="15"/>
      <c r="E128" s="15"/>
      <c r="F128" s="15"/>
      <c r="G128" s="28">
        <v>114</v>
      </c>
      <c r="H128" s="34">
        <v>42430</v>
      </c>
      <c r="I128" s="39"/>
      <c r="J128" s="29">
        <f>IF(H128="","",VLOOKUP(H128,TETOS!B:C,2,0))</f>
        <v>1000000</v>
      </c>
      <c r="K128" s="30">
        <f>IF(H128="","",VLOOKUP(H128,'INDICE INSS'!B:C,2,0))</f>
        <v>1.5844119999999999</v>
      </c>
      <c r="L128" s="23" t="str">
        <f t="shared" si="19"/>
        <v/>
      </c>
      <c r="M128" s="45"/>
      <c r="N128" s="45"/>
      <c r="P128" s="28">
        <v>114</v>
      </c>
      <c r="Q128" s="23" t="str">
        <f t="shared" si="13"/>
        <v>-</v>
      </c>
      <c r="V128" s="23" t="e">
        <f t="shared" si="14"/>
        <v>#NUM!</v>
      </c>
    </row>
    <row r="129" spans="4:22" ht="15.75" x14ac:dyDescent="0.25">
      <c r="D129" s="15"/>
      <c r="E129" s="15"/>
      <c r="F129" s="15"/>
      <c r="G129" s="28">
        <v>115</v>
      </c>
      <c r="H129" s="34">
        <v>42401</v>
      </c>
      <c r="I129" s="39"/>
      <c r="J129" s="29">
        <f>IF(H129="","",VLOOKUP(H129,TETOS!B:C,2,0))</f>
        <v>1000000</v>
      </c>
      <c r="K129" s="30">
        <f>IF(H129="","",VLOOKUP(H129,'INDICE INSS'!B:C,2,0))</f>
        <v>1.599469</v>
      </c>
      <c r="L129" s="23" t="str">
        <f t="shared" si="19"/>
        <v/>
      </c>
      <c r="M129" s="45"/>
      <c r="N129" s="45"/>
      <c r="P129" s="28">
        <v>115</v>
      </c>
      <c r="Q129" s="23" t="str">
        <f t="shared" si="13"/>
        <v>-</v>
      </c>
      <c r="V129" s="23" t="e">
        <f t="shared" si="14"/>
        <v>#NUM!</v>
      </c>
    </row>
    <row r="130" spans="4:22" ht="15.75" x14ac:dyDescent="0.25">
      <c r="D130" s="15"/>
      <c r="E130" s="15"/>
      <c r="F130" s="15"/>
      <c r="G130" s="28">
        <v>116</v>
      </c>
      <c r="H130" s="34">
        <v>42370</v>
      </c>
      <c r="I130" s="39"/>
      <c r="J130" s="29">
        <f>IF(H130="","",VLOOKUP(H130,TETOS!B:C,2,0))</f>
        <v>1000000</v>
      </c>
      <c r="K130" s="30">
        <f>IF(H130="","",VLOOKUP(H130,'INDICE INSS'!B:C,2,0))</f>
        <v>1.623618</v>
      </c>
      <c r="L130" s="23" t="str">
        <f t="shared" si="19"/>
        <v/>
      </c>
      <c r="M130" s="45"/>
      <c r="N130" s="45"/>
      <c r="P130" s="28">
        <v>116</v>
      </c>
      <c r="Q130" s="23" t="str">
        <f t="shared" si="13"/>
        <v>-</v>
      </c>
      <c r="V130" s="23" t="e">
        <f t="shared" si="14"/>
        <v>#NUM!</v>
      </c>
    </row>
    <row r="131" spans="4:22" ht="15.75" x14ac:dyDescent="0.25">
      <c r="D131" s="15"/>
      <c r="E131" s="15"/>
      <c r="F131" s="15"/>
      <c r="G131" s="28">
        <v>117</v>
      </c>
      <c r="H131" s="34">
        <v>42339</v>
      </c>
      <c r="I131" s="39"/>
      <c r="J131" s="29">
        <f>IF(H131="","",VLOOKUP(H131,TETOS!B:C,2,0))</f>
        <v>1000000</v>
      </c>
      <c r="K131" s="30">
        <f>IF(H131="","",VLOOKUP(H131,'INDICE INSS'!B:C,2,0))</f>
        <v>1.638228</v>
      </c>
      <c r="L131" s="23" t="str">
        <f t="shared" si="19"/>
        <v/>
      </c>
      <c r="M131" s="45"/>
      <c r="N131" s="45"/>
      <c r="P131" s="28">
        <v>117</v>
      </c>
      <c r="Q131" s="23" t="str">
        <f t="shared" si="13"/>
        <v>-</v>
      </c>
      <c r="V131" s="23" t="e">
        <f t="shared" si="14"/>
        <v>#NUM!</v>
      </c>
    </row>
    <row r="132" spans="4:22" ht="15.75" x14ac:dyDescent="0.25">
      <c r="D132" s="15"/>
      <c r="E132" s="15"/>
      <c r="F132" s="15"/>
      <c r="G132" s="28">
        <v>118</v>
      </c>
      <c r="H132" s="34">
        <v>42309</v>
      </c>
      <c r="I132" s="39"/>
      <c r="J132" s="29">
        <f>IF(H132="","",VLOOKUP(H132,TETOS!B:C,2,0))</f>
        <v>1000000</v>
      </c>
      <c r="K132" s="30">
        <f>IF(H132="","",VLOOKUP(H132,'INDICE INSS'!B:C,2,0))</f>
        <v>1.656417</v>
      </c>
      <c r="L132" s="23" t="str">
        <f t="shared" si="19"/>
        <v/>
      </c>
      <c r="M132" s="45"/>
      <c r="N132" s="45"/>
      <c r="P132" s="28">
        <v>118</v>
      </c>
      <c r="Q132" s="23" t="str">
        <f t="shared" si="13"/>
        <v>-</v>
      </c>
      <c r="V132" s="23" t="e">
        <f t="shared" si="14"/>
        <v>#NUM!</v>
      </c>
    </row>
    <row r="133" spans="4:22" ht="15.75" x14ac:dyDescent="0.25">
      <c r="D133" s="15"/>
      <c r="E133" s="15"/>
      <c r="F133" s="15"/>
      <c r="G133" s="28">
        <v>119</v>
      </c>
      <c r="H133" s="34">
        <v>42278</v>
      </c>
      <c r="I133" s="39"/>
      <c r="J133" s="29">
        <f>IF(H133="","",VLOOKUP(H133,TETOS!B:C,2,0))</f>
        <v>1000000</v>
      </c>
      <c r="K133" s="30">
        <f>IF(H133="","",VLOOKUP(H133,'INDICE INSS'!B:C,2,0))</f>
        <v>1.669168</v>
      </c>
      <c r="L133" s="23" t="str">
        <f t="shared" si="19"/>
        <v/>
      </c>
      <c r="M133" s="45"/>
      <c r="N133" s="45"/>
      <c r="P133" s="28">
        <v>119</v>
      </c>
      <c r="Q133" s="23" t="str">
        <f t="shared" si="13"/>
        <v>-</v>
      </c>
      <c r="V133" s="23" t="e">
        <f t="shared" si="14"/>
        <v>#NUM!</v>
      </c>
    </row>
    <row r="134" spans="4:22" ht="15.75" x14ac:dyDescent="0.25">
      <c r="D134" s="15"/>
      <c r="E134" s="15"/>
      <c r="F134" s="15"/>
      <c r="G134" s="28">
        <v>120</v>
      </c>
      <c r="H134" s="34">
        <v>42248</v>
      </c>
      <c r="I134" s="39"/>
      <c r="J134" s="29">
        <f>IF(H134="","",VLOOKUP(H134,TETOS!B:C,2,0))</f>
        <v>1000000</v>
      </c>
      <c r="K134" s="30">
        <f>IF(H134="","",VLOOKUP(H134,'INDICE INSS'!B:C,2,0))</f>
        <v>1.6776789999999999</v>
      </c>
      <c r="L134" s="23" t="str">
        <f t="shared" si="19"/>
        <v/>
      </c>
      <c r="M134" s="45"/>
      <c r="N134" s="45"/>
      <c r="P134" s="28">
        <v>120</v>
      </c>
      <c r="Q134" s="23" t="str">
        <f t="shared" si="13"/>
        <v>-</v>
      </c>
      <c r="V134" s="23" t="e">
        <f t="shared" si="14"/>
        <v>#NUM!</v>
      </c>
    </row>
    <row r="135" spans="4:22" ht="15.75" x14ac:dyDescent="0.25">
      <c r="D135" s="15"/>
      <c r="E135" s="15"/>
      <c r="F135" s="15"/>
      <c r="G135" s="28">
        <v>121</v>
      </c>
      <c r="H135" s="34">
        <v>42217</v>
      </c>
      <c r="I135" s="39"/>
      <c r="J135" s="29">
        <f>IF(H135="","",VLOOKUP(H135,TETOS!B:C,2,0))</f>
        <v>1000000</v>
      </c>
      <c r="K135" s="30">
        <f>IF(H135="","",VLOOKUP(H135,'INDICE INSS'!B:C,2,0))</f>
        <v>1.6818820000000001</v>
      </c>
      <c r="L135" s="23" t="str">
        <f t="shared" si="19"/>
        <v/>
      </c>
      <c r="M135" s="45"/>
      <c r="N135" s="45"/>
      <c r="P135" s="28">
        <v>121</v>
      </c>
      <c r="Q135" s="23" t="str">
        <f t="shared" si="13"/>
        <v>-</v>
      </c>
      <c r="V135" s="23" t="e">
        <f t="shared" si="14"/>
        <v>#NUM!</v>
      </c>
    </row>
    <row r="136" spans="4:22" ht="15.75" x14ac:dyDescent="0.25">
      <c r="D136" s="15"/>
      <c r="E136" s="15"/>
      <c r="F136" s="15"/>
      <c r="G136" s="28">
        <v>122</v>
      </c>
      <c r="H136" s="34">
        <v>42186</v>
      </c>
      <c r="I136" s="39"/>
      <c r="J136" s="29">
        <f>IF(H136="","",VLOOKUP(H136,TETOS!B:C,2,0))</f>
        <v>1000000</v>
      </c>
      <c r="K136" s="30">
        <f>IF(H136="","",VLOOKUP(H136,'INDICE INSS'!B:C,2,0))</f>
        <v>1.691635</v>
      </c>
      <c r="L136" s="23" t="str">
        <f t="shared" si="19"/>
        <v/>
      </c>
      <c r="M136" s="45"/>
      <c r="N136" s="45"/>
      <c r="P136" s="28">
        <v>122</v>
      </c>
      <c r="Q136" s="23" t="str">
        <f t="shared" si="13"/>
        <v>-</v>
      </c>
      <c r="V136" s="23" t="e">
        <f t="shared" si="14"/>
        <v>#NUM!</v>
      </c>
    </row>
    <row r="137" spans="4:22" ht="15.75" x14ac:dyDescent="0.25">
      <c r="D137" s="15"/>
      <c r="E137" s="15"/>
      <c r="F137" s="15"/>
      <c r="G137" s="28">
        <v>123</v>
      </c>
      <c r="H137" s="34">
        <v>42156</v>
      </c>
      <c r="I137" s="39"/>
      <c r="J137" s="29">
        <f>IF(H137="","",VLOOKUP(H137,TETOS!B:C,2,0))</f>
        <v>1000000</v>
      </c>
      <c r="K137" s="30">
        <f>IF(H137="","",VLOOKUP(H137,'INDICE INSS'!B:C,2,0))</f>
        <v>1.7046570000000001</v>
      </c>
      <c r="L137" s="23" t="str">
        <f t="shared" si="19"/>
        <v/>
      </c>
      <c r="M137" s="45"/>
      <c r="N137" s="45"/>
      <c r="P137" s="28">
        <v>123</v>
      </c>
      <c r="Q137" s="23" t="str">
        <f t="shared" si="13"/>
        <v>-</v>
      </c>
      <c r="V137" s="23" t="e">
        <f t="shared" si="14"/>
        <v>#NUM!</v>
      </c>
    </row>
    <row r="138" spans="4:22" ht="15.75" x14ac:dyDescent="0.25">
      <c r="D138" s="15"/>
      <c r="E138" s="15"/>
      <c r="F138" s="15"/>
      <c r="G138" s="28">
        <v>124</v>
      </c>
      <c r="H138" s="34">
        <v>42125</v>
      </c>
      <c r="I138" s="39"/>
      <c r="J138" s="29">
        <f>IF(H138="","",VLOOKUP(H138,TETOS!B:C,2,0))</f>
        <v>1000000</v>
      </c>
      <c r="K138" s="30">
        <f>IF(H138="","",VLOOKUP(H138,'INDICE INSS'!B:C,2,0))</f>
        <v>1.72153</v>
      </c>
      <c r="L138" s="23" t="str">
        <f t="shared" si="19"/>
        <v/>
      </c>
      <c r="M138" s="45"/>
      <c r="N138" s="45"/>
      <c r="P138" s="28">
        <v>124</v>
      </c>
      <c r="Q138" s="23" t="str">
        <f t="shared" si="13"/>
        <v>-</v>
      </c>
      <c r="V138" s="23" t="e">
        <f t="shared" si="14"/>
        <v>#NUM!</v>
      </c>
    </row>
    <row r="139" spans="4:22" ht="15.75" x14ac:dyDescent="0.25">
      <c r="D139" s="15"/>
      <c r="E139" s="15"/>
      <c r="F139" s="15"/>
      <c r="G139" s="28">
        <v>125</v>
      </c>
      <c r="H139" s="34">
        <v>42095</v>
      </c>
      <c r="I139" s="39"/>
      <c r="J139" s="29">
        <f>IF(H139="","",VLOOKUP(H139,TETOS!B:C,2,0))</f>
        <v>1000000</v>
      </c>
      <c r="K139" s="30">
        <f>IF(H139="","",VLOOKUP(H139,'INDICE INSS'!B:C,2,0))</f>
        <v>1.733757</v>
      </c>
      <c r="L139" s="23" t="str">
        <f t="shared" si="19"/>
        <v/>
      </c>
      <c r="M139" s="45"/>
      <c r="N139" s="45"/>
      <c r="P139" s="28">
        <v>125</v>
      </c>
      <c r="Q139" s="23" t="str">
        <f t="shared" si="13"/>
        <v>-</v>
      </c>
      <c r="V139" s="23" t="e">
        <f t="shared" si="14"/>
        <v>#NUM!</v>
      </c>
    </row>
    <row r="140" spans="4:22" ht="15.75" x14ac:dyDescent="0.25">
      <c r="D140" s="15"/>
      <c r="E140" s="15"/>
      <c r="F140" s="15"/>
      <c r="G140" s="28">
        <v>126</v>
      </c>
      <c r="H140" s="34">
        <v>42064</v>
      </c>
      <c r="I140" s="39"/>
      <c r="J140" s="29">
        <f>IF(H140="","",VLOOKUP(H140,TETOS!B:C,2,0))</f>
        <v>1000000</v>
      </c>
      <c r="K140" s="30">
        <f>IF(H140="","",VLOOKUP(H140,'INDICE INSS'!B:C,2,0))</f>
        <v>1.759935</v>
      </c>
      <c r="L140" s="23" t="str">
        <f t="shared" si="19"/>
        <v/>
      </c>
      <c r="M140" s="45"/>
      <c r="N140" s="45"/>
      <c r="P140" s="28">
        <v>126</v>
      </c>
      <c r="Q140" s="23" t="str">
        <f t="shared" si="13"/>
        <v>-</v>
      </c>
      <c r="V140" s="23" t="e">
        <f t="shared" si="14"/>
        <v>#NUM!</v>
      </c>
    </row>
    <row r="141" spans="4:22" ht="15.75" x14ac:dyDescent="0.25">
      <c r="D141" s="15"/>
      <c r="E141" s="15"/>
      <c r="F141" s="15"/>
      <c r="G141" s="28">
        <v>127</v>
      </c>
      <c r="H141" s="34">
        <v>42036</v>
      </c>
      <c r="I141" s="39"/>
      <c r="J141" s="29">
        <f>IF(H141="","",VLOOKUP(H141,TETOS!B:C,2,0))</f>
        <v>1000000</v>
      </c>
      <c r="K141" s="30">
        <f>IF(H141="","",VLOOKUP(H141,'INDICE INSS'!B:C,2,0))</f>
        <v>1.780351</v>
      </c>
      <c r="L141" s="23" t="str">
        <f t="shared" si="19"/>
        <v/>
      </c>
      <c r="M141" s="45"/>
      <c r="N141" s="45"/>
      <c r="P141" s="28">
        <v>127</v>
      </c>
      <c r="Q141" s="23" t="str">
        <f t="shared" si="13"/>
        <v>-</v>
      </c>
      <c r="V141" s="23" t="e">
        <f t="shared" si="14"/>
        <v>#NUM!</v>
      </c>
    </row>
    <row r="142" spans="4:22" ht="15.75" x14ac:dyDescent="0.25">
      <c r="D142" s="15"/>
      <c r="E142" s="15"/>
      <c r="F142" s="15"/>
      <c r="G142" s="28">
        <v>128</v>
      </c>
      <c r="H142" s="34">
        <v>42005</v>
      </c>
      <c r="I142" s="39"/>
      <c r="J142" s="29">
        <f>IF(H142="","",VLOOKUP(H142,TETOS!B:C,2,0))</f>
        <v>1000000</v>
      </c>
      <c r="K142" s="30">
        <f>IF(H142="","",VLOOKUP(H142,'INDICE INSS'!B:C,2,0))</f>
        <v>1.8067</v>
      </c>
      <c r="L142" s="23" t="str">
        <f t="shared" si="19"/>
        <v/>
      </c>
      <c r="M142" s="45"/>
      <c r="N142" s="45"/>
      <c r="P142" s="28">
        <v>128</v>
      </c>
      <c r="Q142" s="23" t="str">
        <f t="shared" si="13"/>
        <v>-</v>
      </c>
      <c r="V142" s="23" t="e">
        <f t="shared" si="14"/>
        <v>#NUM!</v>
      </c>
    </row>
    <row r="143" spans="4:22" ht="15.75" x14ac:dyDescent="0.25">
      <c r="D143" s="15"/>
      <c r="E143" s="15"/>
      <c r="F143" s="15"/>
      <c r="G143" s="28">
        <v>129</v>
      </c>
      <c r="H143" s="34">
        <v>41974</v>
      </c>
      <c r="I143" s="39"/>
      <c r="J143" s="29">
        <f>IF(H143="","",VLOOKUP(H143,TETOS!B:C,2,0))</f>
        <v>1000000</v>
      </c>
      <c r="K143" s="30">
        <f>IF(H143="","",VLOOKUP(H143,'INDICE INSS'!B:C,2,0))</f>
        <v>1.817904</v>
      </c>
      <c r="L143" s="23" t="str">
        <f t="shared" si="19"/>
        <v/>
      </c>
      <c r="M143" s="45"/>
      <c r="N143" s="45"/>
      <c r="P143" s="28">
        <v>129</v>
      </c>
      <c r="Q143" s="23" t="str">
        <f t="shared" si="13"/>
        <v>-</v>
      </c>
      <c r="V143" s="23" t="e">
        <f t="shared" si="14"/>
        <v>#NUM!</v>
      </c>
    </row>
    <row r="144" spans="4:22" ht="15.75" x14ac:dyDescent="0.25">
      <c r="D144" s="15"/>
      <c r="E144" s="15"/>
      <c r="F144" s="15"/>
      <c r="G144" s="28">
        <v>130</v>
      </c>
      <c r="H144" s="34">
        <v>41944</v>
      </c>
      <c r="I144" s="39"/>
      <c r="J144" s="29">
        <f>IF(H144="","",VLOOKUP(H144,TETOS!B:C,2,0))</f>
        <v>1000000</v>
      </c>
      <c r="K144" s="30">
        <f>IF(H144="","",VLOOKUP(H144,'INDICE INSS'!B:C,2,0))</f>
        <v>1.827539</v>
      </c>
      <c r="L144" s="23" t="str">
        <f t="shared" si="19"/>
        <v/>
      </c>
      <c r="M144" s="45"/>
      <c r="N144" s="45"/>
      <c r="P144" s="28">
        <v>130</v>
      </c>
      <c r="Q144" s="23" t="str">
        <f t="shared" ref="Q144:Q207" si="20">IF(ROUNDDOWN((COUNTA($I$15:$I$388))*0.8,0)&gt;=P144,V144,"-")</f>
        <v>-</v>
      </c>
      <c r="V144" s="23" t="e">
        <f t="shared" ref="V144:V207" si="21">LARGE($L$15:$L$388,P144)</f>
        <v>#NUM!</v>
      </c>
    </row>
    <row r="145" spans="4:22" ht="15.75" x14ac:dyDescent="0.25">
      <c r="D145" s="15"/>
      <c r="E145" s="15"/>
      <c r="F145" s="15"/>
      <c r="G145" s="28">
        <v>131</v>
      </c>
      <c r="H145" s="34">
        <v>41913</v>
      </c>
      <c r="I145" s="39"/>
      <c r="J145" s="29">
        <f>IF(H145="","",VLOOKUP(H145,TETOS!B:C,2,0))</f>
        <v>1000000</v>
      </c>
      <c r="K145" s="30">
        <f>IF(H145="","",VLOOKUP(H145,'INDICE INSS'!B:C,2,0))</f>
        <v>1.8344819999999999</v>
      </c>
      <c r="L145" s="23" t="str">
        <f t="shared" si="19"/>
        <v/>
      </c>
      <c r="M145" s="45"/>
      <c r="N145" s="45"/>
      <c r="P145" s="28">
        <v>131</v>
      </c>
      <c r="Q145" s="23" t="str">
        <f t="shared" si="20"/>
        <v>-</v>
      </c>
      <c r="V145" s="23" t="e">
        <f t="shared" si="21"/>
        <v>#NUM!</v>
      </c>
    </row>
    <row r="146" spans="4:22" ht="15.75" x14ac:dyDescent="0.25">
      <c r="D146" s="15"/>
      <c r="E146" s="15"/>
      <c r="F146" s="15"/>
      <c r="G146" s="28">
        <v>132</v>
      </c>
      <c r="H146" s="34">
        <v>41883</v>
      </c>
      <c r="I146" s="39"/>
      <c r="J146" s="29">
        <f>IF(H146="","",VLOOKUP(H146,TETOS!B:C,2,0))</f>
        <v>1000000</v>
      </c>
      <c r="K146" s="30">
        <f>IF(H146="","",VLOOKUP(H146,'INDICE INSS'!B:C,2,0))</f>
        <v>1.8434649999999999</v>
      </c>
      <c r="L146" s="23" t="str">
        <f t="shared" si="19"/>
        <v/>
      </c>
      <c r="M146" s="45"/>
      <c r="N146" s="45"/>
      <c r="P146" s="28">
        <v>132</v>
      </c>
      <c r="Q146" s="23" t="str">
        <f t="shared" si="20"/>
        <v>-</v>
      </c>
      <c r="V146" s="23" t="e">
        <f t="shared" si="21"/>
        <v>#NUM!</v>
      </c>
    </row>
    <row r="147" spans="4:22" ht="15.75" x14ac:dyDescent="0.25">
      <c r="D147" s="15"/>
      <c r="E147" s="15"/>
      <c r="F147" s="15"/>
      <c r="G147" s="28">
        <v>133</v>
      </c>
      <c r="H147" s="34">
        <v>41852</v>
      </c>
      <c r="I147" s="39"/>
      <c r="J147" s="29">
        <f>IF(H147="","",VLOOKUP(H147,TETOS!B:C,2,0))</f>
        <v>1000000</v>
      </c>
      <c r="K147" s="30">
        <f>IF(H147="","",VLOOKUP(H147,'INDICE INSS'!B:C,2,0))</f>
        <v>1.846786</v>
      </c>
      <c r="L147" s="23" t="str">
        <f t="shared" si="19"/>
        <v/>
      </c>
      <c r="M147" s="45"/>
      <c r="N147" s="45"/>
      <c r="P147" s="28">
        <v>133</v>
      </c>
      <c r="Q147" s="23" t="str">
        <f t="shared" si="20"/>
        <v>-</v>
      </c>
      <c r="V147" s="23" t="e">
        <f t="shared" si="21"/>
        <v>#NUM!</v>
      </c>
    </row>
    <row r="148" spans="4:22" ht="15.75" x14ac:dyDescent="0.25">
      <c r="D148" s="15"/>
      <c r="E148" s="15"/>
      <c r="F148" s="15"/>
      <c r="G148" s="28">
        <v>134</v>
      </c>
      <c r="H148" s="34">
        <v>41821</v>
      </c>
      <c r="I148" s="39"/>
      <c r="J148" s="29">
        <f>IF(H148="","",VLOOKUP(H148,TETOS!B:C,2,0))</f>
        <v>1000000</v>
      </c>
      <c r="K148" s="30">
        <f>IF(H148="","",VLOOKUP(H148,'INDICE INSS'!B:C,2,0))</f>
        <v>1.8491850000000001</v>
      </c>
      <c r="L148" s="23" t="str">
        <f t="shared" si="19"/>
        <v/>
      </c>
      <c r="M148" s="45"/>
      <c r="N148" s="45"/>
      <c r="P148" s="28">
        <v>134</v>
      </c>
      <c r="Q148" s="23" t="str">
        <f t="shared" si="20"/>
        <v>-</v>
      </c>
      <c r="V148" s="23" t="e">
        <f t="shared" si="21"/>
        <v>#NUM!</v>
      </c>
    </row>
    <row r="149" spans="4:22" ht="15.75" x14ac:dyDescent="0.25">
      <c r="D149" s="15"/>
      <c r="E149" s="15"/>
      <c r="F149" s="15"/>
      <c r="G149" s="28">
        <v>135</v>
      </c>
      <c r="H149" s="34">
        <v>41791</v>
      </c>
      <c r="I149" s="39"/>
      <c r="J149" s="29">
        <f>IF(H149="","",VLOOKUP(H149,TETOS!B:C,2,0))</f>
        <v>1000000</v>
      </c>
      <c r="K149" s="30">
        <f>IF(H149="","",VLOOKUP(H149,'INDICE INSS'!B:C,2,0))</f>
        <v>1.8539920000000001</v>
      </c>
      <c r="L149" s="23" t="str">
        <f t="shared" si="19"/>
        <v/>
      </c>
      <c r="M149" s="45"/>
      <c r="N149" s="45"/>
      <c r="P149" s="28">
        <v>135</v>
      </c>
      <c r="Q149" s="23" t="str">
        <f t="shared" si="20"/>
        <v>-</v>
      </c>
      <c r="V149" s="23" t="e">
        <f t="shared" si="21"/>
        <v>#NUM!</v>
      </c>
    </row>
    <row r="150" spans="4:22" ht="15.75" x14ac:dyDescent="0.25">
      <c r="D150" s="15"/>
      <c r="E150" s="15"/>
      <c r="F150" s="15"/>
      <c r="G150" s="28">
        <v>136</v>
      </c>
      <c r="H150" s="34">
        <v>41760</v>
      </c>
      <c r="I150" s="39"/>
      <c r="J150" s="29">
        <f>IF(H150="","",VLOOKUP(H150,TETOS!B:C,2,0))</f>
        <v>1000000</v>
      </c>
      <c r="K150" s="30">
        <f>IF(H150="","",VLOOKUP(H150,'INDICE INSS'!B:C,2,0))</f>
        <v>1.8651199999999999</v>
      </c>
      <c r="L150" s="23" t="str">
        <f t="shared" si="19"/>
        <v/>
      </c>
      <c r="M150" s="45"/>
      <c r="N150" s="45"/>
      <c r="P150" s="28">
        <v>136</v>
      </c>
      <c r="Q150" s="23" t="str">
        <f t="shared" si="20"/>
        <v>-</v>
      </c>
      <c r="V150" s="23" t="e">
        <f t="shared" si="21"/>
        <v>#NUM!</v>
      </c>
    </row>
    <row r="151" spans="4:22" ht="15.75" x14ac:dyDescent="0.25">
      <c r="D151" s="15"/>
      <c r="E151" s="15"/>
      <c r="F151" s="15"/>
      <c r="G151" s="28">
        <v>137</v>
      </c>
      <c r="H151" s="34">
        <v>41730</v>
      </c>
      <c r="I151" s="39"/>
      <c r="J151" s="29">
        <f>IF(H151="","",VLOOKUP(H151,TETOS!B:C,2,0))</f>
        <v>1000000</v>
      </c>
      <c r="K151" s="30">
        <f>IF(H151="","",VLOOKUP(H151,'INDICE INSS'!B:C,2,0))</f>
        <v>1.879675</v>
      </c>
      <c r="L151" s="23" t="str">
        <f t="shared" si="19"/>
        <v/>
      </c>
      <c r="M151" s="45"/>
      <c r="N151" s="45"/>
      <c r="P151" s="28">
        <v>137</v>
      </c>
      <c r="Q151" s="23" t="str">
        <f t="shared" si="20"/>
        <v>-</v>
      </c>
      <c r="V151" s="23" t="e">
        <f t="shared" si="21"/>
        <v>#NUM!</v>
      </c>
    </row>
    <row r="152" spans="4:22" ht="15.75" x14ac:dyDescent="0.25">
      <c r="D152" s="15"/>
      <c r="E152" s="15"/>
      <c r="F152" s="15"/>
      <c r="G152" s="28">
        <v>138</v>
      </c>
      <c r="H152" s="34">
        <v>41699</v>
      </c>
      <c r="I152" s="39"/>
      <c r="J152" s="29">
        <f>IF(H152="","",VLOOKUP(H152,TETOS!B:C,2,0))</f>
        <v>1000000</v>
      </c>
      <c r="K152" s="30">
        <f>IF(H152="","",VLOOKUP(H152,'INDICE INSS'!B:C,2,0))</f>
        <v>1.895087</v>
      </c>
      <c r="L152" s="23" t="str">
        <f t="shared" si="19"/>
        <v/>
      </c>
      <c r="M152" s="45"/>
      <c r="N152" s="45"/>
      <c r="P152" s="28">
        <v>138</v>
      </c>
      <c r="Q152" s="23" t="str">
        <f t="shared" si="20"/>
        <v>-</v>
      </c>
      <c r="V152" s="23" t="e">
        <f t="shared" si="21"/>
        <v>#NUM!</v>
      </c>
    </row>
    <row r="153" spans="4:22" ht="15.75" x14ac:dyDescent="0.25">
      <c r="D153" s="15"/>
      <c r="E153" s="15"/>
      <c r="F153" s="15"/>
      <c r="G153" s="28">
        <v>139</v>
      </c>
      <c r="H153" s="34">
        <v>41671</v>
      </c>
      <c r="I153" s="39"/>
      <c r="J153" s="29">
        <f>IF(H153="","",VLOOKUP(H153,TETOS!B:C,2,0))</f>
        <v>1000000</v>
      </c>
      <c r="K153" s="30">
        <f>IF(H153="","",VLOOKUP(H153,'INDICE INSS'!B:C,2,0))</f>
        <v>1.9072210000000001</v>
      </c>
      <c r="L153" s="23" t="str">
        <f t="shared" si="19"/>
        <v/>
      </c>
      <c r="M153" s="45"/>
      <c r="N153" s="45"/>
      <c r="P153" s="28">
        <v>139</v>
      </c>
      <c r="Q153" s="23" t="str">
        <f t="shared" si="20"/>
        <v>-</v>
      </c>
      <c r="V153" s="23" t="e">
        <f t="shared" si="21"/>
        <v>#NUM!</v>
      </c>
    </row>
    <row r="154" spans="4:22" ht="15.75" x14ac:dyDescent="0.25">
      <c r="D154" s="15"/>
      <c r="E154" s="15"/>
      <c r="F154" s="15"/>
      <c r="G154" s="28">
        <v>140</v>
      </c>
      <c r="H154" s="34">
        <v>41640</v>
      </c>
      <c r="I154" s="39"/>
      <c r="J154" s="29">
        <f>IF(H154="","",VLOOKUP(H154,TETOS!B:C,2,0))</f>
        <v>1000000</v>
      </c>
      <c r="K154" s="30">
        <f>IF(H154="","",VLOOKUP(H154,'INDICE INSS'!B:C,2,0))</f>
        <v>1.9192229999999999</v>
      </c>
      <c r="L154" s="23" t="str">
        <f t="shared" si="19"/>
        <v/>
      </c>
      <c r="M154" s="45"/>
      <c r="N154" s="45"/>
      <c r="P154" s="28">
        <v>140</v>
      </c>
      <c r="Q154" s="23" t="str">
        <f t="shared" si="20"/>
        <v>-</v>
      </c>
      <c r="V154" s="23" t="e">
        <f t="shared" si="21"/>
        <v>#NUM!</v>
      </c>
    </row>
    <row r="155" spans="4:22" ht="15.75" x14ac:dyDescent="0.25">
      <c r="D155" s="15"/>
      <c r="E155" s="15"/>
      <c r="F155" s="15"/>
      <c r="G155" s="28">
        <v>141</v>
      </c>
      <c r="H155" s="34">
        <v>41609</v>
      </c>
      <c r="I155" s="39"/>
      <c r="J155" s="29">
        <f>IF(H155="","",VLOOKUP(H155,TETOS!B:C,2,0))</f>
        <v>1000000</v>
      </c>
      <c r="K155" s="30">
        <f>IF(H155="","",VLOOKUP(H155,'INDICE INSS'!B:C,2,0))</f>
        <v>1.9330419999999999</v>
      </c>
      <c r="L155" s="23" t="str">
        <f t="shared" si="19"/>
        <v/>
      </c>
      <c r="M155" s="45"/>
      <c r="N155" s="45"/>
      <c r="P155" s="28">
        <v>141</v>
      </c>
      <c r="Q155" s="23" t="str">
        <f t="shared" si="20"/>
        <v>-</v>
      </c>
      <c r="V155" s="23" t="e">
        <f t="shared" si="21"/>
        <v>#NUM!</v>
      </c>
    </row>
    <row r="156" spans="4:22" ht="15.75" x14ac:dyDescent="0.25">
      <c r="D156" s="15"/>
      <c r="E156" s="15"/>
      <c r="F156" s="15"/>
      <c r="G156" s="28">
        <v>142</v>
      </c>
      <c r="H156" s="34">
        <v>41579</v>
      </c>
      <c r="I156" s="39"/>
      <c r="J156" s="29">
        <f>IF(H156="","",VLOOKUP(H156,TETOS!B:C,2,0))</f>
        <v>1000000</v>
      </c>
      <c r="K156" s="30">
        <f>IF(H156="","",VLOOKUP(H156,'INDICE INSS'!B:C,2,0))</f>
        <v>1.9434880000000001</v>
      </c>
      <c r="L156" s="23" t="str">
        <f t="shared" si="19"/>
        <v/>
      </c>
      <c r="M156" s="45"/>
      <c r="N156" s="45"/>
      <c r="P156" s="28">
        <v>142</v>
      </c>
      <c r="Q156" s="23" t="str">
        <f t="shared" si="20"/>
        <v>-</v>
      </c>
      <c r="V156" s="23" t="e">
        <f t="shared" si="21"/>
        <v>#NUM!</v>
      </c>
    </row>
    <row r="157" spans="4:22" ht="15.75" x14ac:dyDescent="0.25">
      <c r="D157" s="15"/>
      <c r="E157" s="15"/>
      <c r="F157" s="15"/>
      <c r="G157" s="28">
        <v>143</v>
      </c>
      <c r="H157" s="34">
        <v>41548</v>
      </c>
      <c r="I157" s="39"/>
      <c r="J157" s="29">
        <f>IF(H157="","",VLOOKUP(H157,TETOS!B:C,2,0))</f>
        <v>1000000</v>
      </c>
      <c r="K157" s="30">
        <f>IF(H157="","",VLOOKUP(H157,'INDICE INSS'!B:C,2,0))</f>
        <v>1.9553370000000001</v>
      </c>
      <c r="L157" s="23" t="str">
        <f t="shared" si="19"/>
        <v/>
      </c>
      <c r="M157" s="45"/>
      <c r="N157" s="45"/>
      <c r="P157" s="28">
        <v>143</v>
      </c>
      <c r="Q157" s="23" t="str">
        <f t="shared" si="20"/>
        <v>-</v>
      </c>
      <c r="V157" s="23" t="e">
        <f t="shared" si="21"/>
        <v>#NUM!</v>
      </c>
    </row>
    <row r="158" spans="4:22" ht="15.75" x14ac:dyDescent="0.25">
      <c r="D158" s="15"/>
      <c r="E158" s="15"/>
      <c r="F158" s="15"/>
      <c r="G158" s="28">
        <v>144</v>
      </c>
      <c r="H158" s="34">
        <v>41518</v>
      </c>
      <c r="I158" s="39"/>
      <c r="J158" s="29">
        <f>IF(H158="","",VLOOKUP(H158,TETOS!B:C,2,0))</f>
        <v>1000000</v>
      </c>
      <c r="K158" s="30">
        <f>IF(H158="","",VLOOKUP(H158,'INDICE INSS'!B:C,2,0))</f>
        <v>1.960618</v>
      </c>
      <c r="L158" s="23" t="str">
        <f t="shared" si="19"/>
        <v/>
      </c>
      <c r="M158" s="45"/>
      <c r="N158" s="45"/>
      <c r="P158" s="28">
        <v>144</v>
      </c>
      <c r="Q158" s="23" t="str">
        <f t="shared" si="20"/>
        <v>-</v>
      </c>
      <c r="V158" s="23" t="e">
        <f t="shared" si="21"/>
        <v>#NUM!</v>
      </c>
    </row>
    <row r="159" spans="4:22" ht="15.75" x14ac:dyDescent="0.25">
      <c r="D159" s="15"/>
      <c r="E159" s="15"/>
      <c r="F159" s="15"/>
      <c r="G159" s="28">
        <v>145</v>
      </c>
      <c r="H159" s="34">
        <v>41487</v>
      </c>
      <c r="I159" s="39"/>
      <c r="J159" s="29">
        <f>IF(H159="","",VLOOKUP(H159,TETOS!B:C,2,0))</f>
        <v>1000000</v>
      </c>
      <c r="K159" s="30">
        <f>IF(H159="","",VLOOKUP(H159,'INDICE INSS'!B:C,2,0))</f>
        <v>1.9637549999999999</v>
      </c>
      <c r="L159" s="23" t="str">
        <f t="shared" si="19"/>
        <v/>
      </c>
      <c r="M159" s="45"/>
      <c r="N159" s="45"/>
      <c r="P159" s="28">
        <v>145</v>
      </c>
      <c r="Q159" s="23" t="str">
        <f t="shared" si="20"/>
        <v>-</v>
      </c>
      <c r="V159" s="23" t="e">
        <f t="shared" si="21"/>
        <v>#NUM!</v>
      </c>
    </row>
    <row r="160" spans="4:22" ht="15.75" x14ac:dyDescent="0.25">
      <c r="D160" s="15"/>
      <c r="E160" s="15"/>
      <c r="F160" s="15"/>
      <c r="G160" s="28">
        <v>146</v>
      </c>
      <c r="H160" s="34">
        <v>41456</v>
      </c>
      <c r="I160" s="39"/>
      <c r="J160" s="29">
        <f>IF(H160="","",VLOOKUP(H160,TETOS!B:C,2,0))</f>
        <v>1000000</v>
      </c>
      <c r="K160" s="30">
        <f>IF(H160="","",VLOOKUP(H160,'INDICE INSS'!B:C,2,0))</f>
        <v>1.9612039999999999</v>
      </c>
      <c r="L160" s="23" t="str">
        <f t="shared" si="19"/>
        <v/>
      </c>
      <c r="M160" s="45"/>
      <c r="N160" s="45"/>
      <c r="P160" s="28">
        <v>146</v>
      </c>
      <c r="Q160" s="23" t="str">
        <f t="shared" si="20"/>
        <v>-</v>
      </c>
      <c r="V160" s="23" t="e">
        <f t="shared" si="21"/>
        <v>#NUM!</v>
      </c>
    </row>
    <row r="161" spans="4:22" ht="15.75" x14ac:dyDescent="0.25">
      <c r="D161" s="15"/>
      <c r="E161" s="15"/>
      <c r="F161" s="15"/>
      <c r="G161" s="28">
        <v>147</v>
      </c>
      <c r="H161" s="34">
        <v>41426</v>
      </c>
      <c r="I161" s="39"/>
      <c r="J161" s="29">
        <f>IF(H161="","",VLOOKUP(H161,TETOS!B:C,2,0))</f>
        <v>1000000</v>
      </c>
      <c r="K161" s="30">
        <f>IF(H161="","",VLOOKUP(H161,'INDICE INSS'!B:C,2,0))</f>
        <v>1.9666939999999999</v>
      </c>
      <c r="L161" s="23" t="str">
        <f t="shared" si="19"/>
        <v/>
      </c>
      <c r="M161" s="45"/>
      <c r="N161" s="45"/>
      <c r="P161" s="28">
        <v>147</v>
      </c>
      <c r="Q161" s="23" t="str">
        <f t="shared" si="20"/>
        <v>-</v>
      </c>
      <c r="V161" s="23" t="e">
        <f t="shared" si="21"/>
        <v>#NUM!</v>
      </c>
    </row>
    <row r="162" spans="4:22" ht="15.75" x14ac:dyDescent="0.25">
      <c r="D162" s="15"/>
      <c r="E162" s="15"/>
      <c r="F162" s="15"/>
      <c r="G162" s="28">
        <v>148</v>
      </c>
      <c r="H162" s="34">
        <v>41395</v>
      </c>
      <c r="I162" s="39"/>
      <c r="J162" s="29">
        <f>IF(H162="","",VLOOKUP(H162,TETOS!B:C,2,0))</f>
        <v>1000000</v>
      </c>
      <c r="K162" s="30">
        <f>IF(H162="","",VLOOKUP(H162,'INDICE INSS'!B:C,2,0))</f>
        <v>1.9735750000000001</v>
      </c>
      <c r="L162" s="23" t="str">
        <f t="shared" ref="L162:L225" si="22">IF(I162="","",SMALL(I162:J162,1)*K162)</f>
        <v/>
      </c>
      <c r="M162" s="45"/>
      <c r="N162" s="45"/>
      <c r="P162" s="28">
        <v>148</v>
      </c>
      <c r="Q162" s="23" t="str">
        <f t="shared" si="20"/>
        <v>-</v>
      </c>
      <c r="V162" s="23" t="e">
        <f t="shared" si="21"/>
        <v>#NUM!</v>
      </c>
    </row>
    <row r="163" spans="4:22" ht="15.75" x14ac:dyDescent="0.25">
      <c r="D163" s="15"/>
      <c r="E163" s="15"/>
      <c r="F163" s="15"/>
      <c r="G163" s="28">
        <v>149</v>
      </c>
      <c r="H163" s="34">
        <v>41365</v>
      </c>
      <c r="I163" s="39"/>
      <c r="J163" s="29">
        <f>IF(H163="","",VLOOKUP(H163,TETOS!B:C,2,0))</f>
        <v>1000000</v>
      </c>
      <c r="K163" s="30">
        <f>IF(H163="","",VLOOKUP(H163,'INDICE INSS'!B:C,2,0))</f>
        <v>1.98522</v>
      </c>
      <c r="L163" s="23" t="str">
        <f t="shared" si="22"/>
        <v/>
      </c>
      <c r="M163" s="45"/>
      <c r="N163" s="45"/>
      <c r="P163" s="28">
        <v>149</v>
      </c>
      <c r="Q163" s="23" t="str">
        <f t="shared" si="20"/>
        <v>-</v>
      </c>
      <c r="V163" s="23" t="e">
        <f t="shared" si="21"/>
        <v>#NUM!</v>
      </c>
    </row>
    <row r="164" spans="4:22" ht="15.75" x14ac:dyDescent="0.25">
      <c r="D164" s="15"/>
      <c r="E164" s="15"/>
      <c r="F164" s="15"/>
      <c r="G164" s="28">
        <v>150</v>
      </c>
      <c r="H164" s="34">
        <v>41334</v>
      </c>
      <c r="I164" s="39"/>
      <c r="J164" s="29">
        <f>IF(H164="","",VLOOKUP(H164,TETOS!B:C,2,0))</f>
        <v>1000000</v>
      </c>
      <c r="K164" s="30">
        <f>IF(H164="","",VLOOKUP(H164,'INDICE INSS'!B:C,2,0))</f>
        <v>1.9971319999999999</v>
      </c>
      <c r="L164" s="23" t="str">
        <f t="shared" si="22"/>
        <v/>
      </c>
      <c r="M164" s="45"/>
      <c r="N164" s="45"/>
      <c r="P164" s="28">
        <v>150</v>
      </c>
      <c r="Q164" s="23" t="str">
        <f t="shared" si="20"/>
        <v>-</v>
      </c>
      <c r="V164" s="23" t="e">
        <f t="shared" si="21"/>
        <v>#NUM!</v>
      </c>
    </row>
    <row r="165" spans="4:22" ht="15.75" x14ac:dyDescent="0.25">
      <c r="D165" s="15"/>
      <c r="E165" s="15"/>
      <c r="F165" s="15"/>
      <c r="G165" s="28">
        <v>151</v>
      </c>
      <c r="H165" s="34">
        <v>41306</v>
      </c>
      <c r="I165" s="39"/>
      <c r="J165" s="29">
        <f>IF(H165="","",VLOOKUP(H165,TETOS!B:C,2,0))</f>
        <v>1000000</v>
      </c>
      <c r="K165" s="30">
        <f>IF(H165="","",VLOOKUP(H165,'INDICE INSS'!B:C,2,0))</f>
        <v>2.00752</v>
      </c>
      <c r="L165" s="23" t="str">
        <f t="shared" si="22"/>
        <v/>
      </c>
      <c r="M165" s="45"/>
      <c r="N165" s="45"/>
      <c r="P165" s="28">
        <v>151</v>
      </c>
      <c r="Q165" s="23" t="str">
        <f t="shared" si="20"/>
        <v>-</v>
      </c>
      <c r="V165" s="23" t="e">
        <f t="shared" si="21"/>
        <v>#NUM!</v>
      </c>
    </row>
    <row r="166" spans="4:22" ht="15.75" x14ac:dyDescent="0.25">
      <c r="D166" s="15"/>
      <c r="E166" s="15"/>
      <c r="F166" s="15"/>
      <c r="G166" s="28">
        <v>152</v>
      </c>
      <c r="H166" s="34">
        <v>41275</v>
      </c>
      <c r="I166" s="39"/>
      <c r="J166" s="29">
        <f>IF(H166="","",VLOOKUP(H166,TETOS!B:C,2,0))</f>
        <v>1000000</v>
      </c>
      <c r="K166" s="30">
        <f>IF(H166="","",VLOOKUP(H166,'INDICE INSS'!B:C,2,0))</f>
        <v>2.0259860000000001</v>
      </c>
      <c r="L166" s="23" t="str">
        <f t="shared" si="22"/>
        <v/>
      </c>
      <c r="M166" s="45"/>
      <c r="N166" s="45"/>
      <c r="P166" s="28">
        <v>152</v>
      </c>
      <c r="Q166" s="23" t="str">
        <f t="shared" si="20"/>
        <v>-</v>
      </c>
      <c r="V166" s="23" t="e">
        <f t="shared" si="21"/>
        <v>#NUM!</v>
      </c>
    </row>
    <row r="167" spans="4:22" ht="15.75" x14ac:dyDescent="0.25">
      <c r="D167" s="15"/>
      <c r="E167" s="15"/>
      <c r="F167" s="15"/>
      <c r="G167" s="28">
        <v>153</v>
      </c>
      <c r="H167" s="34">
        <v>41244</v>
      </c>
      <c r="I167" s="39"/>
      <c r="J167" s="29">
        <f>IF(H167="","",VLOOKUP(H167,TETOS!B:C,2,0))</f>
        <v>3916.2</v>
      </c>
      <c r="K167" s="30">
        <f>IF(H167="","",VLOOKUP(H167,'INDICE INSS'!B:C,2,0))</f>
        <v>2.0409860000000002</v>
      </c>
      <c r="L167" s="23" t="str">
        <f t="shared" si="22"/>
        <v/>
      </c>
      <c r="M167" s="45"/>
      <c r="N167" s="45"/>
      <c r="P167" s="28">
        <v>153</v>
      </c>
      <c r="Q167" s="23" t="str">
        <f t="shared" si="20"/>
        <v>-</v>
      </c>
      <c r="V167" s="23" t="e">
        <f t="shared" si="21"/>
        <v>#NUM!</v>
      </c>
    </row>
    <row r="168" spans="4:22" ht="15.75" x14ac:dyDescent="0.25">
      <c r="D168" s="15"/>
      <c r="E168" s="15"/>
      <c r="F168" s="15"/>
      <c r="G168" s="28">
        <v>154</v>
      </c>
      <c r="H168" s="34">
        <v>41214</v>
      </c>
      <c r="I168" s="39"/>
      <c r="J168" s="29">
        <f>IF(H168="","",VLOOKUP(H168,TETOS!B:C,2,0))</f>
        <v>3916.2</v>
      </c>
      <c r="K168" s="30">
        <f>IF(H168="","",VLOOKUP(H168,'INDICE INSS'!B:C,2,0))</f>
        <v>2.0520040000000002</v>
      </c>
      <c r="L168" s="23" t="str">
        <f t="shared" si="22"/>
        <v/>
      </c>
      <c r="M168" s="45"/>
      <c r="N168" s="45"/>
      <c r="P168" s="28">
        <v>154</v>
      </c>
      <c r="Q168" s="23" t="str">
        <f t="shared" si="20"/>
        <v>-</v>
      </c>
      <c r="V168" s="23" t="e">
        <f t="shared" si="21"/>
        <v>#NUM!</v>
      </c>
    </row>
    <row r="169" spans="4:22" ht="15.75" x14ac:dyDescent="0.25">
      <c r="D169" s="15"/>
      <c r="E169" s="15"/>
      <c r="F169" s="15"/>
      <c r="G169" s="28">
        <v>155</v>
      </c>
      <c r="H169" s="34">
        <v>41183</v>
      </c>
      <c r="I169" s="39"/>
      <c r="J169" s="29">
        <f>IF(H169="","",VLOOKUP(H169,TETOS!B:C,2,0))</f>
        <v>3916.2</v>
      </c>
      <c r="K169" s="30">
        <f>IF(H169="","",VLOOKUP(H169,'INDICE INSS'!B:C,2,0))</f>
        <v>2.06657</v>
      </c>
      <c r="L169" s="23" t="str">
        <f t="shared" si="22"/>
        <v/>
      </c>
      <c r="M169" s="45"/>
      <c r="N169" s="45"/>
      <c r="P169" s="28">
        <v>155</v>
      </c>
      <c r="Q169" s="23" t="str">
        <f t="shared" si="20"/>
        <v>-</v>
      </c>
      <c r="V169" s="23" t="e">
        <f t="shared" si="21"/>
        <v>#NUM!</v>
      </c>
    </row>
    <row r="170" spans="4:22" ht="15.75" x14ac:dyDescent="0.25">
      <c r="D170" s="15"/>
      <c r="E170" s="15"/>
      <c r="F170" s="15"/>
      <c r="G170" s="28">
        <v>156</v>
      </c>
      <c r="H170" s="34">
        <v>41153</v>
      </c>
      <c r="I170" s="39"/>
      <c r="J170" s="29">
        <f>IF(H170="","",VLOOKUP(H170,TETOS!B:C,2,0))</f>
        <v>3916.2</v>
      </c>
      <c r="K170" s="30">
        <f>IF(H170="","",VLOOKUP(H170,'INDICE INSS'!B:C,2,0))</f>
        <v>2.0795889999999999</v>
      </c>
      <c r="L170" s="23" t="str">
        <f t="shared" si="22"/>
        <v/>
      </c>
      <c r="M170" s="45"/>
      <c r="N170" s="45"/>
      <c r="P170" s="28">
        <v>156</v>
      </c>
      <c r="Q170" s="23" t="str">
        <f t="shared" si="20"/>
        <v>-</v>
      </c>
      <c r="V170" s="23" t="e">
        <f t="shared" si="21"/>
        <v>#NUM!</v>
      </c>
    </row>
    <row r="171" spans="4:22" ht="15.75" x14ac:dyDescent="0.25">
      <c r="D171" s="15"/>
      <c r="E171" s="15"/>
      <c r="F171" s="15"/>
      <c r="G171" s="28">
        <v>157</v>
      </c>
      <c r="H171" s="34">
        <v>41122</v>
      </c>
      <c r="I171" s="39"/>
      <c r="J171" s="29">
        <f>IF(H171="","",VLOOKUP(H171,TETOS!B:C,2,0))</f>
        <v>3916.2</v>
      </c>
      <c r="K171" s="30">
        <f>IF(H171="","",VLOOKUP(H171,'INDICE INSS'!B:C,2,0))</f>
        <v>2.0889530000000001</v>
      </c>
      <c r="L171" s="23" t="str">
        <f t="shared" si="22"/>
        <v/>
      </c>
      <c r="M171" s="45"/>
      <c r="N171" s="45"/>
      <c r="P171" s="28">
        <v>157</v>
      </c>
      <c r="Q171" s="23" t="str">
        <f t="shared" si="20"/>
        <v>-</v>
      </c>
      <c r="V171" s="23" t="e">
        <f t="shared" si="21"/>
        <v>#NUM!</v>
      </c>
    </row>
    <row r="172" spans="4:22" ht="15.75" x14ac:dyDescent="0.25">
      <c r="D172" s="15"/>
      <c r="E172" s="15"/>
      <c r="F172" s="15"/>
      <c r="G172" s="28">
        <v>158</v>
      </c>
      <c r="H172" s="34">
        <v>41091</v>
      </c>
      <c r="I172" s="39"/>
      <c r="J172" s="29">
        <f>IF(H172="","",VLOOKUP(H172,TETOS!B:C,2,0))</f>
        <v>3916.2</v>
      </c>
      <c r="K172" s="30">
        <f>IF(H172="","",VLOOKUP(H172,'INDICE INSS'!B:C,2,0))</f>
        <v>2.0979260000000002</v>
      </c>
      <c r="L172" s="23" t="str">
        <f t="shared" si="22"/>
        <v/>
      </c>
      <c r="M172" s="45"/>
      <c r="N172" s="45"/>
      <c r="P172" s="28">
        <v>158</v>
      </c>
      <c r="Q172" s="23" t="str">
        <f t="shared" si="20"/>
        <v>-</v>
      </c>
      <c r="V172" s="23" t="e">
        <f t="shared" si="21"/>
        <v>#NUM!</v>
      </c>
    </row>
    <row r="173" spans="4:22" ht="15.75" x14ac:dyDescent="0.25">
      <c r="D173" s="15"/>
      <c r="E173" s="15"/>
      <c r="F173" s="15"/>
      <c r="G173" s="28">
        <v>159</v>
      </c>
      <c r="H173" s="34">
        <v>41061</v>
      </c>
      <c r="I173" s="39"/>
      <c r="J173" s="29">
        <f>IF(H173="","",VLOOKUP(H173,TETOS!B:C,2,0))</f>
        <v>3916.2</v>
      </c>
      <c r="K173" s="30">
        <f>IF(H173="","",VLOOKUP(H173,'INDICE INSS'!B:C,2,0))</f>
        <v>2.1033870000000001</v>
      </c>
      <c r="L173" s="23" t="str">
        <f t="shared" si="22"/>
        <v/>
      </c>
      <c r="M173" s="45"/>
      <c r="N173" s="45"/>
      <c r="P173" s="28">
        <v>159</v>
      </c>
      <c r="Q173" s="23" t="str">
        <f t="shared" si="20"/>
        <v>-</v>
      </c>
      <c r="V173" s="23" t="e">
        <f t="shared" si="21"/>
        <v>#NUM!</v>
      </c>
    </row>
    <row r="174" spans="4:22" ht="15.75" x14ac:dyDescent="0.25">
      <c r="D174" s="15"/>
      <c r="E174" s="15"/>
      <c r="F174" s="15"/>
      <c r="G174" s="28">
        <v>160</v>
      </c>
      <c r="H174" s="34">
        <v>41030</v>
      </c>
      <c r="I174" s="39"/>
      <c r="J174" s="29">
        <f>IF(H174="","",VLOOKUP(H174,TETOS!B:C,2,0))</f>
        <v>3916.2</v>
      </c>
      <c r="K174" s="30">
        <f>IF(H174="","",VLOOKUP(H174,'INDICE INSS'!B:C,2,0))</f>
        <v>2.11496</v>
      </c>
      <c r="L174" s="23" t="str">
        <f t="shared" si="22"/>
        <v/>
      </c>
      <c r="M174" s="45"/>
      <c r="N174" s="45"/>
      <c r="P174" s="28">
        <v>160</v>
      </c>
      <c r="Q174" s="23" t="str">
        <f t="shared" si="20"/>
        <v>-</v>
      </c>
      <c r="V174" s="23" t="e">
        <f t="shared" si="21"/>
        <v>#NUM!</v>
      </c>
    </row>
    <row r="175" spans="4:22" ht="15.75" x14ac:dyDescent="0.25">
      <c r="D175" s="15"/>
      <c r="E175" s="15"/>
      <c r="F175" s="15"/>
      <c r="G175" s="28">
        <v>161</v>
      </c>
      <c r="H175" s="34">
        <v>41000</v>
      </c>
      <c r="I175" s="39"/>
      <c r="J175" s="29">
        <f>IF(H175="","",VLOOKUP(H175,TETOS!B:C,2,0))</f>
        <v>3916.2</v>
      </c>
      <c r="K175" s="30">
        <f>IF(H175="","",VLOOKUP(H175,'INDICE INSS'!B:C,2,0))</f>
        <v>2.128485</v>
      </c>
      <c r="L175" s="23" t="str">
        <f t="shared" si="22"/>
        <v/>
      </c>
      <c r="M175" s="45"/>
      <c r="N175" s="45"/>
      <c r="P175" s="28">
        <v>161</v>
      </c>
      <c r="Q175" s="23" t="str">
        <f t="shared" si="20"/>
        <v>-</v>
      </c>
      <c r="V175" s="23" t="e">
        <f t="shared" si="21"/>
        <v>#NUM!</v>
      </c>
    </row>
    <row r="176" spans="4:22" ht="15.75" x14ac:dyDescent="0.25">
      <c r="D176" s="15"/>
      <c r="E176" s="15"/>
      <c r="F176" s="15"/>
      <c r="G176" s="28">
        <v>162</v>
      </c>
      <c r="H176" s="34">
        <v>40969</v>
      </c>
      <c r="I176" s="39"/>
      <c r="J176" s="29">
        <f>IF(H176="","",VLOOKUP(H176,TETOS!B:C,2,0))</f>
        <v>3916.2</v>
      </c>
      <c r="K176" s="30">
        <f>IF(H176="","",VLOOKUP(H176,'INDICE INSS'!B:C,2,0))</f>
        <v>2.1323159999999999</v>
      </c>
      <c r="L176" s="23" t="str">
        <f t="shared" si="22"/>
        <v/>
      </c>
      <c r="M176" s="45"/>
      <c r="N176" s="45"/>
      <c r="P176" s="28">
        <v>162</v>
      </c>
      <c r="Q176" s="23" t="str">
        <f t="shared" si="20"/>
        <v>-</v>
      </c>
      <c r="V176" s="23" t="e">
        <f t="shared" si="21"/>
        <v>#NUM!</v>
      </c>
    </row>
    <row r="177" spans="4:22" ht="15.75" x14ac:dyDescent="0.25">
      <c r="D177" s="15"/>
      <c r="E177" s="15"/>
      <c r="F177" s="15"/>
      <c r="G177" s="28">
        <v>163</v>
      </c>
      <c r="H177" s="34">
        <v>40940</v>
      </c>
      <c r="I177" s="39"/>
      <c r="J177" s="29">
        <f>IF(H177="","",VLOOKUP(H177,TETOS!B:C,2,0))</f>
        <v>3916.2</v>
      </c>
      <c r="K177" s="30">
        <f>IF(H177="","",VLOOKUP(H177,'INDICE INSS'!B:C,2,0))</f>
        <v>2.1406369999999999</v>
      </c>
      <c r="L177" s="23" t="str">
        <f t="shared" si="22"/>
        <v/>
      </c>
      <c r="M177" s="45"/>
      <c r="N177" s="45"/>
      <c r="P177" s="28">
        <v>163</v>
      </c>
      <c r="Q177" s="23" t="str">
        <f t="shared" si="20"/>
        <v>-</v>
      </c>
      <c r="V177" s="23" t="e">
        <f t="shared" si="21"/>
        <v>#NUM!</v>
      </c>
    </row>
    <row r="178" spans="4:22" ht="15.75" x14ac:dyDescent="0.25">
      <c r="D178" s="15"/>
      <c r="E178" s="15"/>
      <c r="F178" s="15"/>
      <c r="G178" s="28">
        <v>164</v>
      </c>
      <c r="H178" s="34">
        <v>40909</v>
      </c>
      <c r="I178" s="39"/>
      <c r="J178" s="29">
        <f>IF(H178="","",VLOOKUP(H178,TETOS!B:C,2,0))</f>
        <v>3916.2</v>
      </c>
      <c r="K178" s="30">
        <f>IF(H178="","",VLOOKUP(H178,'INDICE INSS'!B:C,2,0))</f>
        <v>2.1515599999999999</v>
      </c>
      <c r="L178" s="23" t="str">
        <f t="shared" si="22"/>
        <v/>
      </c>
      <c r="M178" s="45"/>
      <c r="N178" s="45"/>
      <c r="P178" s="28">
        <v>164</v>
      </c>
      <c r="Q178" s="23" t="str">
        <f t="shared" si="20"/>
        <v>-</v>
      </c>
      <c r="V178" s="23" t="e">
        <f t="shared" si="21"/>
        <v>#NUM!</v>
      </c>
    </row>
    <row r="179" spans="4:22" ht="15.75" x14ac:dyDescent="0.25">
      <c r="D179" s="15"/>
      <c r="E179" s="15"/>
      <c r="F179" s="15"/>
      <c r="G179" s="28">
        <v>165</v>
      </c>
      <c r="H179" s="34">
        <v>40878</v>
      </c>
      <c r="I179" s="39"/>
      <c r="J179" s="29">
        <f>IF(H179="","",VLOOKUP(H179,TETOS!B:C,2,0))</f>
        <v>3691.74</v>
      </c>
      <c r="K179" s="30">
        <f>IF(H179="","",VLOOKUP(H179,'INDICE INSS'!B:C,2,0))</f>
        <v>2.1625190000000001</v>
      </c>
      <c r="L179" s="23" t="str">
        <f t="shared" si="22"/>
        <v/>
      </c>
      <c r="M179" s="45"/>
      <c r="N179" s="45"/>
      <c r="P179" s="28">
        <v>165</v>
      </c>
      <c r="Q179" s="23" t="str">
        <f t="shared" si="20"/>
        <v>-</v>
      </c>
      <c r="V179" s="23" t="e">
        <f t="shared" si="21"/>
        <v>#NUM!</v>
      </c>
    </row>
    <row r="180" spans="4:22" ht="15.75" x14ac:dyDescent="0.25">
      <c r="D180" s="15"/>
      <c r="E180" s="15"/>
      <c r="F180" s="15"/>
      <c r="G180" s="28">
        <v>166</v>
      </c>
      <c r="H180" s="34">
        <v>40848</v>
      </c>
      <c r="I180" s="39"/>
      <c r="J180" s="29">
        <f>IF(H180="","",VLOOKUP(H180,TETOS!B:C,2,0))</f>
        <v>3691.74</v>
      </c>
      <c r="K180" s="30">
        <f>IF(H180="","",VLOOKUP(H180,'INDICE INSS'!B:C,2,0))</f>
        <v>2.174855</v>
      </c>
      <c r="L180" s="23" t="str">
        <f t="shared" si="22"/>
        <v/>
      </c>
      <c r="M180" s="45"/>
      <c r="N180" s="45"/>
      <c r="P180" s="28">
        <v>166</v>
      </c>
      <c r="Q180" s="23" t="str">
        <f t="shared" si="20"/>
        <v>-</v>
      </c>
      <c r="V180" s="23" t="e">
        <f t="shared" si="21"/>
        <v>#NUM!</v>
      </c>
    </row>
    <row r="181" spans="4:22" ht="15.75" x14ac:dyDescent="0.25">
      <c r="D181" s="15"/>
      <c r="E181" s="15"/>
      <c r="F181" s="15"/>
      <c r="G181" s="28">
        <v>167</v>
      </c>
      <c r="H181" s="34">
        <v>40817</v>
      </c>
      <c r="I181" s="39"/>
      <c r="J181" s="29">
        <f>IF(H181="","",VLOOKUP(H181,TETOS!B:C,2,0))</f>
        <v>3691.74</v>
      </c>
      <c r="K181" s="30">
        <f>IF(H181="","",VLOOKUP(H181,'INDICE INSS'!B:C,2,0))</f>
        <v>2.181813</v>
      </c>
      <c r="L181" s="23" t="str">
        <f t="shared" si="22"/>
        <v/>
      </c>
      <c r="M181" s="45"/>
      <c r="N181" s="45"/>
      <c r="P181" s="28">
        <v>167</v>
      </c>
      <c r="Q181" s="23" t="str">
        <f t="shared" si="20"/>
        <v>-</v>
      </c>
      <c r="V181" s="23" t="e">
        <f t="shared" si="21"/>
        <v>#NUM!</v>
      </c>
    </row>
    <row r="182" spans="4:22" ht="15.75" x14ac:dyDescent="0.25">
      <c r="D182" s="15"/>
      <c r="E182" s="15"/>
      <c r="F182" s="15"/>
      <c r="G182" s="28">
        <v>168</v>
      </c>
      <c r="H182" s="34">
        <v>40787</v>
      </c>
      <c r="I182" s="39"/>
      <c r="J182" s="29">
        <f>IF(H182="","",VLOOKUP(H182,TETOS!B:C,2,0))</f>
        <v>3691.74</v>
      </c>
      <c r="K182" s="30">
        <f>IF(H182="","",VLOOKUP(H182,'INDICE INSS'!B:C,2,0))</f>
        <v>2.1916250000000002</v>
      </c>
      <c r="L182" s="23" t="str">
        <f t="shared" si="22"/>
        <v/>
      </c>
      <c r="M182" s="45"/>
      <c r="N182" s="45"/>
      <c r="P182" s="28">
        <v>168</v>
      </c>
      <c r="Q182" s="23" t="str">
        <f t="shared" si="20"/>
        <v>-</v>
      </c>
      <c r="V182" s="23" t="e">
        <f t="shared" si="21"/>
        <v>#NUM!</v>
      </c>
    </row>
    <row r="183" spans="4:22" ht="15.75" x14ac:dyDescent="0.25">
      <c r="D183" s="15"/>
      <c r="E183" s="15"/>
      <c r="F183" s="15"/>
      <c r="G183" s="28">
        <v>169</v>
      </c>
      <c r="H183" s="34">
        <v>40756</v>
      </c>
      <c r="I183" s="39"/>
      <c r="J183" s="29">
        <f>IF(H183="","",VLOOKUP(H183,TETOS!B:C,2,0))</f>
        <v>3691.74</v>
      </c>
      <c r="K183" s="30">
        <f>IF(H183="","",VLOOKUP(H183,'INDICE INSS'!B:C,2,0))</f>
        <v>2.200834</v>
      </c>
      <c r="L183" s="23" t="str">
        <f t="shared" si="22"/>
        <v/>
      </c>
      <c r="M183" s="45"/>
      <c r="N183" s="45"/>
      <c r="P183" s="28">
        <v>169</v>
      </c>
      <c r="Q183" s="23" t="str">
        <f t="shared" si="20"/>
        <v>-</v>
      </c>
      <c r="V183" s="23" t="e">
        <f t="shared" si="21"/>
        <v>#NUM!</v>
      </c>
    </row>
    <row r="184" spans="4:22" ht="15.75" x14ac:dyDescent="0.25">
      <c r="D184" s="15"/>
      <c r="E184" s="15"/>
      <c r="F184" s="15"/>
      <c r="G184" s="28">
        <v>170</v>
      </c>
      <c r="H184" s="34">
        <v>40725</v>
      </c>
      <c r="I184" s="39"/>
      <c r="J184" s="29">
        <f>IF(H184="","",VLOOKUP(H184,TETOS!B:C,2,0))</f>
        <v>3691.74</v>
      </c>
      <c r="K184" s="30">
        <f>IF(H184="","",VLOOKUP(H184,'INDICE INSS'!B:C,2,0))</f>
        <v>2.200834</v>
      </c>
      <c r="L184" s="23" t="str">
        <f t="shared" si="22"/>
        <v/>
      </c>
      <c r="M184" s="45"/>
      <c r="N184" s="45"/>
      <c r="P184" s="28">
        <v>170</v>
      </c>
      <c r="Q184" s="23" t="str">
        <f t="shared" si="20"/>
        <v>-</v>
      </c>
      <c r="V184" s="23" t="e">
        <f t="shared" si="21"/>
        <v>#NUM!</v>
      </c>
    </row>
    <row r="185" spans="4:22" ht="15.75" x14ac:dyDescent="0.25">
      <c r="D185" s="15"/>
      <c r="E185" s="15"/>
      <c r="F185" s="15"/>
      <c r="G185" s="28">
        <v>171</v>
      </c>
      <c r="H185" s="34">
        <v>40695</v>
      </c>
      <c r="I185" s="39"/>
      <c r="J185" s="29">
        <f>IF(H185="","",VLOOKUP(H185,TETOS!B:C,2,0))</f>
        <v>3691.74</v>
      </c>
      <c r="K185" s="30">
        <f>IF(H185="","",VLOOKUP(H185,'INDICE INSS'!B:C,2,0))</f>
        <v>2.2056779999999998</v>
      </c>
      <c r="L185" s="23" t="str">
        <f t="shared" si="22"/>
        <v/>
      </c>
      <c r="M185" s="45"/>
      <c r="N185" s="45"/>
      <c r="P185" s="28">
        <v>171</v>
      </c>
      <c r="Q185" s="23" t="str">
        <f t="shared" si="20"/>
        <v>-</v>
      </c>
      <c r="V185" s="23" t="e">
        <f t="shared" si="21"/>
        <v>#NUM!</v>
      </c>
    </row>
    <row r="186" spans="4:22" ht="15.75" x14ac:dyDescent="0.25">
      <c r="D186" s="15"/>
      <c r="E186" s="15"/>
      <c r="F186" s="15"/>
      <c r="G186" s="28">
        <v>172</v>
      </c>
      <c r="H186" s="34">
        <v>40664</v>
      </c>
      <c r="I186" s="39"/>
      <c r="J186" s="29">
        <f>IF(H186="","",VLOOKUP(H186,TETOS!B:C,2,0))</f>
        <v>3691.74</v>
      </c>
      <c r="K186" s="30">
        <f>IF(H186="","",VLOOKUP(H186,'INDICE INSS'!B:C,2,0))</f>
        <v>2.2182430000000002</v>
      </c>
      <c r="L186" s="23" t="str">
        <f t="shared" si="22"/>
        <v/>
      </c>
      <c r="M186" s="45"/>
      <c r="N186" s="45"/>
      <c r="P186" s="28">
        <v>172</v>
      </c>
      <c r="Q186" s="23" t="str">
        <f t="shared" si="20"/>
        <v>-</v>
      </c>
      <c r="V186" s="23" t="e">
        <f t="shared" si="21"/>
        <v>#NUM!</v>
      </c>
    </row>
    <row r="187" spans="4:22" ht="15.75" x14ac:dyDescent="0.25">
      <c r="D187" s="15"/>
      <c r="E187" s="15"/>
      <c r="F187" s="15"/>
      <c r="G187" s="28">
        <v>173</v>
      </c>
      <c r="H187" s="34">
        <v>40634</v>
      </c>
      <c r="I187" s="39"/>
      <c r="J187" s="29">
        <f>IF(H187="","",VLOOKUP(H187,TETOS!B:C,2,0))</f>
        <v>3691.74</v>
      </c>
      <c r="K187" s="30">
        <f>IF(H187="","",VLOOKUP(H187,'INDICE INSS'!B:C,2,0))</f>
        <v>2.2342230000000001</v>
      </c>
      <c r="L187" s="23" t="str">
        <f t="shared" si="22"/>
        <v/>
      </c>
      <c r="M187" s="45"/>
      <c r="N187" s="45"/>
      <c r="P187" s="28">
        <v>173</v>
      </c>
      <c r="Q187" s="23" t="str">
        <f t="shared" si="20"/>
        <v>-</v>
      </c>
      <c r="V187" s="23" t="e">
        <f t="shared" si="21"/>
        <v>#NUM!</v>
      </c>
    </row>
    <row r="188" spans="4:22" ht="15.75" x14ac:dyDescent="0.25">
      <c r="D188" s="15"/>
      <c r="E188" s="15"/>
      <c r="F188" s="15"/>
      <c r="G188" s="28">
        <v>174</v>
      </c>
      <c r="H188" s="34">
        <v>40603</v>
      </c>
      <c r="I188" s="39"/>
      <c r="J188" s="29">
        <f>IF(H188="","",VLOOKUP(H188,TETOS!B:C,2,0))</f>
        <v>3691.74</v>
      </c>
      <c r="K188" s="30">
        <f>IF(H188="","",VLOOKUP(H188,'INDICE INSS'!B:C,2,0))</f>
        <v>2.2489690000000002</v>
      </c>
      <c r="L188" s="23" t="str">
        <f t="shared" si="22"/>
        <v/>
      </c>
      <c r="M188" s="45"/>
      <c r="N188" s="45"/>
      <c r="P188" s="28">
        <v>174</v>
      </c>
      <c r="Q188" s="23" t="str">
        <f t="shared" si="20"/>
        <v>-</v>
      </c>
      <c r="V188" s="23" t="e">
        <f t="shared" si="21"/>
        <v>#NUM!</v>
      </c>
    </row>
    <row r="189" spans="4:22" ht="15.75" x14ac:dyDescent="0.25">
      <c r="D189" s="15"/>
      <c r="E189" s="15"/>
      <c r="F189" s="15"/>
      <c r="G189" s="28">
        <v>175</v>
      </c>
      <c r="H189" s="34">
        <v>40575</v>
      </c>
      <c r="I189" s="39"/>
      <c r="J189" s="29">
        <f>IF(H189="","",VLOOKUP(H189,TETOS!B:C,2,0))</f>
        <v>3691.74</v>
      </c>
      <c r="K189" s="30">
        <f>IF(H189="","",VLOOKUP(H189,'INDICE INSS'!B:C,2,0))</f>
        <v>2.2611129999999999</v>
      </c>
      <c r="L189" s="23" t="str">
        <f t="shared" si="22"/>
        <v/>
      </c>
      <c r="M189" s="45"/>
      <c r="N189" s="45"/>
      <c r="P189" s="28">
        <v>175</v>
      </c>
      <c r="Q189" s="23" t="str">
        <f t="shared" si="20"/>
        <v>-</v>
      </c>
      <c r="V189" s="23" t="e">
        <f t="shared" si="21"/>
        <v>#NUM!</v>
      </c>
    </row>
    <row r="190" spans="4:22" ht="15.75" x14ac:dyDescent="0.25">
      <c r="D190" s="15"/>
      <c r="E190" s="15"/>
      <c r="F190" s="15"/>
      <c r="G190" s="28">
        <v>176</v>
      </c>
      <c r="H190" s="34">
        <v>40544</v>
      </c>
      <c r="I190" s="39"/>
      <c r="J190" s="29">
        <f>IF(H190="","",VLOOKUP(H190,TETOS!B:C,2,0))</f>
        <v>3691.74</v>
      </c>
      <c r="K190" s="30">
        <f>IF(H190="","",VLOOKUP(H190,'INDICE INSS'!B:C,2,0))</f>
        <v>2.282368</v>
      </c>
      <c r="L190" s="23" t="str">
        <f t="shared" si="22"/>
        <v/>
      </c>
      <c r="M190" s="45"/>
      <c r="N190" s="45"/>
      <c r="P190" s="28">
        <v>176</v>
      </c>
      <c r="Q190" s="23" t="str">
        <f t="shared" si="20"/>
        <v>-</v>
      </c>
      <c r="V190" s="23" t="e">
        <f t="shared" si="21"/>
        <v>#NUM!</v>
      </c>
    </row>
    <row r="191" spans="4:22" ht="15.75" x14ac:dyDescent="0.25">
      <c r="D191" s="15"/>
      <c r="E191" s="15"/>
      <c r="F191" s="15"/>
      <c r="G191" s="28">
        <v>177</v>
      </c>
      <c r="H191" s="34">
        <v>40513</v>
      </c>
      <c r="I191" s="39"/>
      <c r="J191" s="29">
        <f>IF(H191="","",VLOOKUP(H191,TETOS!B:C,2,0))</f>
        <v>3467.4</v>
      </c>
      <c r="K191" s="30">
        <f>IF(H191="","",VLOOKUP(H191,'INDICE INSS'!B:C,2,0))</f>
        <v>2.2960579999999999</v>
      </c>
      <c r="L191" s="23" t="str">
        <f t="shared" si="22"/>
        <v/>
      </c>
      <c r="M191" s="45"/>
      <c r="N191" s="45"/>
      <c r="P191" s="28">
        <v>177</v>
      </c>
      <c r="Q191" s="23" t="str">
        <f t="shared" si="20"/>
        <v>-</v>
      </c>
      <c r="V191" s="23" t="e">
        <f t="shared" si="21"/>
        <v>#NUM!</v>
      </c>
    </row>
    <row r="192" spans="4:22" ht="15.75" x14ac:dyDescent="0.25">
      <c r="D192" s="15"/>
      <c r="E192" s="15"/>
      <c r="F192" s="15"/>
      <c r="G192" s="28">
        <v>178</v>
      </c>
      <c r="H192" s="34">
        <v>40483</v>
      </c>
      <c r="I192" s="39"/>
      <c r="J192" s="29">
        <f>IF(H192="","",VLOOKUP(H192,TETOS!B:C,2,0))</f>
        <v>3467.4</v>
      </c>
      <c r="K192" s="30">
        <f>IF(H192="","",VLOOKUP(H192,'INDICE INSS'!B:C,2,0))</f>
        <v>2.3197079999999999</v>
      </c>
      <c r="L192" s="23" t="str">
        <f t="shared" si="22"/>
        <v/>
      </c>
      <c r="M192" s="45"/>
      <c r="N192" s="45"/>
      <c r="P192" s="28">
        <v>178</v>
      </c>
      <c r="Q192" s="23" t="str">
        <f t="shared" si="20"/>
        <v>-</v>
      </c>
      <c r="V192" s="23" t="e">
        <f t="shared" si="21"/>
        <v>#NUM!</v>
      </c>
    </row>
    <row r="193" spans="4:22" ht="15.75" x14ac:dyDescent="0.25">
      <c r="D193" s="15"/>
      <c r="E193" s="15"/>
      <c r="F193" s="15"/>
      <c r="G193" s="28">
        <v>179</v>
      </c>
      <c r="H193" s="34">
        <v>40452</v>
      </c>
      <c r="I193" s="39"/>
      <c r="J193" s="29">
        <f>IF(H193="","",VLOOKUP(H193,TETOS!B:C,2,0))</f>
        <v>3467.4</v>
      </c>
      <c r="K193" s="30">
        <f>IF(H193="","",VLOOKUP(H193,'INDICE INSS'!B:C,2,0))</f>
        <v>2.341056</v>
      </c>
      <c r="L193" s="23" t="str">
        <f t="shared" si="22"/>
        <v/>
      </c>
      <c r="M193" s="45"/>
      <c r="N193" s="45"/>
      <c r="P193" s="28">
        <v>179</v>
      </c>
      <c r="Q193" s="23" t="str">
        <f t="shared" si="20"/>
        <v>-</v>
      </c>
      <c r="V193" s="23" t="e">
        <f t="shared" si="21"/>
        <v>#NUM!</v>
      </c>
    </row>
    <row r="194" spans="4:22" ht="15.75" x14ac:dyDescent="0.25">
      <c r="D194" s="15"/>
      <c r="E194" s="15"/>
      <c r="F194" s="15"/>
      <c r="G194" s="28">
        <v>180</v>
      </c>
      <c r="H194" s="34">
        <v>40422</v>
      </c>
      <c r="I194" s="39"/>
      <c r="J194" s="29">
        <f>IF(H194="","",VLOOKUP(H194,TETOS!B:C,2,0))</f>
        <v>3467.4</v>
      </c>
      <c r="K194" s="30">
        <f>IF(H194="","",VLOOKUP(H194,'INDICE INSS'!B:C,2,0))</f>
        <v>2.3536990000000002</v>
      </c>
      <c r="L194" s="23" t="str">
        <f t="shared" si="22"/>
        <v/>
      </c>
      <c r="M194" s="45"/>
      <c r="N194" s="45"/>
      <c r="P194" s="28">
        <v>180</v>
      </c>
      <c r="Q194" s="23" t="str">
        <f t="shared" si="20"/>
        <v>-</v>
      </c>
      <c r="V194" s="23" t="e">
        <f t="shared" si="21"/>
        <v>#NUM!</v>
      </c>
    </row>
    <row r="195" spans="4:22" ht="15.75" x14ac:dyDescent="0.25">
      <c r="D195" s="15"/>
      <c r="E195" s="15"/>
      <c r="F195" s="15"/>
      <c r="G195" s="28">
        <v>181</v>
      </c>
      <c r="H195" s="34">
        <v>40391</v>
      </c>
      <c r="I195" s="39"/>
      <c r="J195" s="29">
        <f>IF(H195="","",VLOOKUP(H195,TETOS!B:C,2,0))</f>
        <v>3467.4</v>
      </c>
      <c r="K195" s="30">
        <f>IF(H195="","",VLOOKUP(H195,'INDICE INSS'!B:C,2,0))</f>
        <v>2.3520479999999999</v>
      </c>
      <c r="L195" s="23" t="str">
        <f t="shared" si="22"/>
        <v/>
      </c>
      <c r="M195" s="45"/>
      <c r="N195" s="45"/>
      <c r="P195" s="28">
        <v>181</v>
      </c>
      <c r="Q195" s="23" t="str">
        <f t="shared" si="20"/>
        <v>-</v>
      </c>
      <c r="V195" s="23" t="e">
        <f t="shared" si="21"/>
        <v>#NUM!</v>
      </c>
    </row>
    <row r="196" spans="4:22" ht="15.75" x14ac:dyDescent="0.25">
      <c r="D196" s="15"/>
      <c r="E196" s="15"/>
      <c r="F196" s="15"/>
      <c r="G196" s="28">
        <v>182</v>
      </c>
      <c r="H196" s="34">
        <v>40360</v>
      </c>
      <c r="I196" s="39"/>
      <c r="J196" s="29">
        <f>IF(H196="","",VLOOKUP(H196,TETOS!B:C,2,0))</f>
        <v>3467.4</v>
      </c>
      <c r="K196" s="30">
        <f>IF(H196="","",VLOOKUP(H196,'INDICE INSS'!B:C,2,0))</f>
        <v>2.3504010000000002</v>
      </c>
      <c r="L196" s="23" t="str">
        <f t="shared" si="22"/>
        <v/>
      </c>
      <c r="M196" s="45"/>
      <c r="N196" s="45"/>
      <c r="P196" s="28">
        <v>182</v>
      </c>
      <c r="Q196" s="23" t="str">
        <f t="shared" si="20"/>
        <v>-</v>
      </c>
      <c r="V196" s="23" t="e">
        <f t="shared" si="21"/>
        <v>#NUM!</v>
      </c>
    </row>
    <row r="197" spans="4:22" ht="15.75" x14ac:dyDescent="0.25">
      <c r="D197" s="15"/>
      <c r="E197" s="15"/>
      <c r="F197" s="15"/>
      <c r="G197" s="28">
        <v>183</v>
      </c>
      <c r="H197" s="34">
        <v>40330</v>
      </c>
      <c r="I197" s="39"/>
      <c r="J197" s="29">
        <f>IF(H197="","",VLOOKUP(H197,TETOS!B:C,2,0))</f>
        <v>3467.4</v>
      </c>
      <c r="K197" s="30">
        <f>IF(H197="","",VLOOKUP(H197,'INDICE INSS'!B:C,2,0))</f>
        <v>2.3478119999999998</v>
      </c>
      <c r="L197" s="23" t="str">
        <f t="shared" si="22"/>
        <v/>
      </c>
      <c r="M197" s="45"/>
      <c r="N197" s="45"/>
      <c r="P197" s="28">
        <v>183</v>
      </c>
      <c r="Q197" s="23" t="str">
        <f t="shared" si="20"/>
        <v>-</v>
      </c>
      <c r="V197" s="23" t="e">
        <f t="shared" si="21"/>
        <v>#NUM!</v>
      </c>
    </row>
    <row r="198" spans="4:22" ht="15.75" x14ac:dyDescent="0.25">
      <c r="D198" s="15"/>
      <c r="E198" s="15"/>
      <c r="F198" s="15"/>
      <c r="G198" s="28">
        <v>184</v>
      </c>
      <c r="H198" s="34">
        <v>40299</v>
      </c>
      <c r="I198" s="39"/>
      <c r="J198" s="29">
        <f>IF(H198="","",VLOOKUP(H198,TETOS!B:C,2,0))</f>
        <v>3467.4</v>
      </c>
      <c r="K198" s="30">
        <f>IF(H198="","",VLOOKUP(H198,'INDICE INSS'!B:C,2,0))</f>
        <v>2.357907</v>
      </c>
      <c r="L198" s="23" t="str">
        <f t="shared" si="22"/>
        <v/>
      </c>
      <c r="M198" s="45"/>
      <c r="N198" s="45"/>
      <c r="P198" s="28">
        <v>184</v>
      </c>
      <c r="Q198" s="23" t="str">
        <f t="shared" si="20"/>
        <v>-</v>
      </c>
      <c r="V198" s="23" t="e">
        <f t="shared" si="21"/>
        <v>#NUM!</v>
      </c>
    </row>
    <row r="199" spans="4:22" ht="15.75" x14ac:dyDescent="0.25">
      <c r="D199" s="15"/>
      <c r="E199" s="15"/>
      <c r="F199" s="15"/>
      <c r="G199" s="28">
        <v>185</v>
      </c>
      <c r="H199" s="34">
        <v>40269</v>
      </c>
      <c r="I199" s="39"/>
      <c r="J199" s="29">
        <f>IF(H199="","",VLOOKUP(H199,TETOS!B:C,2,0))</f>
        <v>3467.4</v>
      </c>
      <c r="K199" s="30">
        <f>IF(H199="","",VLOOKUP(H199,'INDICE INSS'!B:C,2,0))</f>
        <v>2.3751199999999999</v>
      </c>
      <c r="L199" s="23" t="str">
        <f t="shared" si="22"/>
        <v/>
      </c>
      <c r="M199" s="45"/>
      <c r="N199" s="45"/>
      <c r="P199" s="28">
        <v>185</v>
      </c>
      <c r="Q199" s="23" t="str">
        <f t="shared" si="20"/>
        <v>-</v>
      </c>
      <c r="V199" s="23" t="e">
        <f t="shared" si="21"/>
        <v>#NUM!</v>
      </c>
    </row>
    <row r="200" spans="4:22" ht="15.75" x14ac:dyDescent="0.25">
      <c r="D200" s="15"/>
      <c r="E200" s="15"/>
      <c r="F200" s="15"/>
      <c r="G200" s="28">
        <v>186</v>
      </c>
      <c r="H200" s="34">
        <v>40238</v>
      </c>
      <c r="I200" s="39"/>
      <c r="J200" s="29">
        <f>IF(H200="","",VLOOKUP(H200,TETOS!B:C,2,0))</f>
        <v>3467.4</v>
      </c>
      <c r="K200" s="30">
        <f>IF(H200="","",VLOOKUP(H200,'INDICE INSS'!B:C,2,0))</f>
        <v>2.3919820000000001</v>
      </c>
      <c r="L200" s="23" t="str">
        <f t="shared" si="22"/>
        <v/>
      </c>
      <c r="M200" s="45"/>
      <c r="N200" s="45"/>
      <c r="P200" s="28">
        <v>186</v>
      </c>
      <c r="Q200" s="23" t="str">
        <f t="shared" si="20"/>
        <v>-</v>
      </c>
      <c r="V200" s="23" t="e">
        <f t="shared" si="21"/>
        <v>#NUM!</v>
      </c>
    </row>
    <row r="201" spans="4:22" ht="15.75" x14ac:dyDescent="0.25">
      <c r="D201" s="15"/>
      <c r="E201" s="15"/>
      <c r="F201" s="15"/>
      <c r="G201" s="28">
        <v>187</v>
      </c>
      <c r="H201" s="34">
        <v>40210</v>
      </c>
      <c r="I201" s="39"/>
      <c r="J201" s="29">
        <f>IF(H201="","",VLOOKUP(H201,TETOS!B:C,2,0))</f>
        <v>3467.4</v>
      </c>
      <c r="K201" s="30">
        <f>IF(H201="","",VLOOKUP(H201,'INDICE INSS'!B:C,2,0))</f>
        <v>2.408728</v>
      </c>
      <c r="L201" s="23" t="str">
        <f t="shared" si="22"/>
        <v/>
      </c>
      <c r="M201" s="45"/>
      <c r="N201" s="45"/>
      <c r="P201" s="28">
        <v>187</v>
      </c>
      <c r="Q201" s="23" t="str">
        <f t="shared" si="20"/>
        <v>-</v>
      </c>
      <c r="V201" s="23" t="e">
        <f t="shared" si="21"/>
        <v>#NUM!</v>
      </c>
    </row>
    <row r="202" spans="4:22" ht="15.75" x14ac:dyDescent="0.25">
      <c r="D202" s="15"/>
      <c r="E202" s="15"/>
      <c r="F202" s="15"/>
      <c r="G202" s="28">
        <v>188</v>
      </c>
      <c r="H202" s="34">
        <v>40179</v>
      </c>
      <c r="I202" s="39"/>
      <c r="J202" s="29">
        <f>IF(H202="","",VLOOKUP(H202,TETOS!B:C,2,0))</f>
        <v>3467.4</v>
      </c>
      <c r="K202" s="30">
        <f>IF(H202="","",VLOOKUP(H202,'INDICE INSS'!B:C,2,0))</f>
        <v>2.4299170000000001</v>
      </c>
      <c r="L202" s="23" t="str">
        <f t="shared" si="22"/>
        <v/>
      </c>
      <c r="M202" s="45"/>
      <c r="N202" s="45"/>
      <c r="P202" s="28">
        <v>188</v>
      </c>
      <c r="Q202" s="23" t="str">
        <f t="shared" si="20"/>
        <v>-</v>
      </c>
      <c r="V202" s="23" t="e">
        <f t="shared" si="21"/>
        <v>#NUM!</v>
      </c>
    </row>
    <row r="203" spans="4:22" ht="15.75" x14ac:dyDescent="0.25">
      <c r="D203" s="15"/>
      <c r="E203" s="15"/>
      <c r="F203" s="15"/>
      <c r="G203" s="28">
        <v>189</v>
      </c>
      <c r="H203" s="34">
        <v>40148</v>
      </c>
      <c r="I203" s="39"/>
      <c r="J203" s="29">
        <f>IF(H203="","",VLOOKUP(H203,TETOS!B:C,2,0))</f>
        <v>3218.9</v>
      </c>
      <c r="K203" s="30">
        <f>IF(H203="","",VLOOKUP(H203,'INDICE INSS'!B:C,2,0))</f>
        <v>2.4357570000000002</v>
      </c>
      <c r="L203" s="23" t="str">
        <f t="shared" si="22"/>
        <v/>
      </c>
      <c r="M203" s="45"/>
      <c r="N203" s="45"/>
      <c r="P203" s="28">
        <v>189</v>
      </c>
      <c r="Q203" s="23" t="str">
        <f t="shared" si="20"/>
        <v>-</v>
      </c>
      <c r="V203" s="23" t="e">
        <f t="shared" si="21"/>
        <v>#NUM!</v>
      </c>
    </row>
    <row r="204" spans="4:22" ht="15.75" x14ac:dyDescent="0.25">
      <c r="D204" s="15"/>
      <c r="E204" s="15"/>
      <c r="F204" s="15"/>
      <c r="G204" s="28">
        <v>190</v>
      </c>
      <c r="H204" s="34">
        <v>40118</v>
      </c>
      <c r="I204" s="39"/>
      <c r="J204" s="29">
        <f>IF(H204="","",VLOOKUP(H204,TETOS!B:C,2,0))</f>
        <v>3218.9</v>
      </c>
      <c r="K204" s="30">
        <f>IF(H204="","",VLOOKUP(H204,'INDICE INSS'!B:C,2,0))</f>
        <v>2.4447709999999998</v>
      </c>
      <c r="L204" s="23" t="str">
        <f t="shared" si="22"/>
        <v/>
      </c>
      <c r="M204" s="45"/>
      <c r="N204" s="45"/>
      <c r="P204" s="28">
        <v>190</v>
      </c>
      <c r="Q204" s="23" t="str">
        <f t="shared" si="20"/>
        <v>-</v>
      </c>
      <c r="V204" s="23" t="e">
        <f t="shared" si="21"/>
        <v>#NUM!</v>
      </c>
    </row>
    <row r="205" spans="4:22" ht="15.75" x14ac:dyDescent="0.25">
      <c r="D205" s="15"/>
      <c r="E205" s="15"/>
      <c r="F205" s="15"/>
      <c r="G205" s="28">
        <v>191</v>
      </c>
      <c r="H205" s="34">
        <v>40087</v>
      </c>
      <c r="I205" s="39"/>
      <c r="J205" s="29">
        <f>IF(H205="","",VLOOKUP(H205,TETOS!B:C,2,0))</f>
        <v>3218.9</v>
      </c>
      <c r="K205" s="30">
        <f>IF(H205="","",VLOOKUP(H205,'INDICE INSS'!B:C,2,0))</f>
        <v>2.4506380000000001</v>
      </c>
      <c r="L205" s="23" t="str">
        <f t="shared" si="22"/>
        <v/>
      </c>
      <c r="M205" s="45"/>
      <c r="N205" s="45"/>
      <c r="P205" s="28">
        <v>191</v>
      </c>
      <c r="Q205" s="23" t="str">
        <f t="shared" si="20"/>
        <v>-</v>
      </c>
      <c r="V205" s="23" t="e">
        <f t="shared" si="21"/>
        <v>#NUM!</v>
      </c>
    </row>
    <row r="206" spans="4:22" ht="15.75" x14ac:dyDescent="0.25">
      <c r="D206" s="15"/>
      <c r="E206" s="15"/>
      <c r="F206" s="15"/>
      <c r="G206" s="28">
        <v>192</v>
      </c>
      <c r="H206" s="34">
        <v>40057</v>
      </c>
      <c r="I206" s="39"/>
      <c r="J206" s="29">
        <f>IF(H206="","",VLOOKUP(H206,TETOS!B:C,2,0))</f>
        <v>3218.9</v>
      </c>
      <c r="K206" s="30">
        <f>IF(H206="","",VLOOKUP(H206,'INDICE INSS'!B:C,2,0))</f>
        <v>2.4545569999999999</v>
      </c>
      <c r="L206" s="23" t="str">
        <f t="shared" si="22"/>
        <v/>
      </c>
      <c r="M206" s="45"/>
      <c r="N206" s="45"/>
      <c r="P206" s="28">
        <v>192</v>
      </c>
      <c r="Q206" s="23" t="str">
        <f t="shared" si="20"/>
        <v>-</v>
      </c>
      <c r="V206" s="23" t="e">
        <f t="shared" si="21"/>
        <v>#NUM!</v>
      </c>
    </row>
    <row r="207" spans="4:22" ht="15.75" x14ac:dyDescent="0.25">
      <c r="D207" s="15"/>
      <c r="E207" s="15"/>
      <c r="F207" s="15"/>
      <c r="G207" s="28">
        <v>193</v>
      </c>
      <c r="H207" s="34">
        <v>40026</v>
      </c>
      <c r="I207" s="39"/>
      <c r="J207" s="29">
        <f>IF(H207="","",VLOOKUP(H207,TETOS!B:C,2,0))</f>
        <v>3218.9</v>
      </c>
      <c r="K207" s="30">
        <f>IF(H207="","",VLOOKUP(H207,'INDICE INSS'!B:C,2,0))</f>
        <v>2.4565220000000001</v>
      </c>
      <c r="L207" s="23" t="str">
        <f t="shared" si="22"/>
        <v/>
      </c>
      <c r="M207" s="45"/>
      <c r="N207" s="45"/>
      <c r="P207" s="28">
        <v>193</v>
      </c>
      <c r="Q207" s="23" t="str">
        <f t="shared" si="20"/>
        <v>-</v>
      </c>
      <c r="V207" s="23" t="e">
        <f t="shared" si="21"/>
        <v>#NUM!</v>
      </c>
    </row>
    <row r="208" spans="4:22" ht="15.75" x14ac:dyDescent="0.25">
      <c r="D208" s="15"/>
      <c r="E208" s="15"/>
      <c r="F208" s="15"/>
      <c r="G208" s="28">
        <v>194</v>
      </c>
      <c r="H208" s="34">
        <v>39995</v>
      </c>
      <c r="I208" s="39"/>
      <c r="J208" s="29">
        <f>IF(H208="","",VLOOKUP(H208,TETOS!B:C,2,0))</f>
        <v>3218.9</v>
      </c>
      <c r="K208" s="30">
        <f>IF(H208="","",VLOOKUP(H208,'INDICE INSS'!B:C,2,0))</f>
        <v>2.4621719999999998</v>
      </c>
      <c r="L208" s="23" t="str">
        <f t="shared" si="22"/>
        <v/>
      </c>
      <c r="M208" s="45"/>
      <c r="N208" s="45"/>
      <c r="P208" s="28">
        <v>194</v>
      </c>
      <c r="Q208" s="23" t="str">
        <f t="shared" ref="Q208:Q271" si="23">IF(ROUNDDOWN((COUNTA($I$15:$I$388))*0.8,0)&gt;=P208,V208,"-")</f>
        <v>-</v>
      </c>
      <c r="V208" s="23" t="e">
        <f t="shared" ref="V208:V271" si="24">LARGE($L$15:$L$388,P208)</f>
        <v>#NUM!</v>
      </c>
    </row>
    <row r="209" spans="4:22" ht="15.75" x14ac:dyDescent="0.25">
      <c r="D209" s="15"/>
      <c r="E209" s="15"/>
      <c r="F209" s="15"/>
      <c r="G209" s="28">
        <v>195</v>
      </c>
      <c r="H209" s="34">
        <v>39965</v>
      </c>
      <c r="I209" s="39"/>
      <c r="J209" s="29">
        <f>IF(H209="","",VLOOKUP(H209,TETOS!B:C,2,0))</f>
        <v>3218.9</v>
      </c>
      <c r="K209" s="30">
        <f>IF(H209="","",VLOOKUP(H209,'INDICE INSS'!B:C,2,0))</f>
        <v>2.4725169999999999</v>
      </c>
      <c r="L209" s="23" t="str">
        <f t="shared" si="22"/>
        <v/>
      </c>
      <c r="M209" s="45"/>
      <c r="N209" s="45"/>
      <c r="P209" s="28">
        <v>195</v>
      </c>
      <c r="Q209" s="23" t="str">
        <f t="shared" si="23"/>
        <v>-</v>
      </c>
      <c r="V209" s="23" t="e">
        <f t="shared" si="24"/>
        <v>#NUM!</v>
      </c>
    </row>
    <row r="210" spans="4:22" ht="15.75" x14ac:dyDescent="0.25">
      <c r="D210" s="15"/>
      <c r="E210" s="15"/>
      <c r="F210" s="15"/>
      <c r="G210" s="28">
        <v>196</v>
      </c>
      <c r="H210" s="34">
        <v>39934</v>
      </c>
      <c r="I210" s="39"/>
      <c r="J210" s="29">
        <f>IF(H210="","",VLOOKUP(H210,TETOS!B:C,2,0))</f>
        <v>3218.9</v>
      </c>
      <c r="K210" s="30">
        <f>IF(H210="","",VLOOKUP(H210,'INDICE INSS'!B:C,2,0))</f>
        <v>2.4873569999999998</v>
      </c>
      <c r="L210" s="23" t="str">
        <f t="shared" si="22"/>
        <v/>
      </c>
      <c r="M210" s="45"/>
      <c r="N210" s="45"/>
      <c r="P210" s="28">
        <v>196</v>
      </c>
      <c r="Q210" s="23" t="str">
        <f t="shared" si="23"/>
        <v>-</v>
      </c>
      <c r="V210" s="23" t="e">
        <f t="shared" si="24"/>
        <v>#NUM!</v>
      </c>
    </row>
    <row r="211" spans="4:22" ht="15.75" x14ac:dyDescent="0.25">
      <c r="D211" s="15"/>
      <c r="E211" s="15"/>
      <c r="F211" s="15"/>
      <c r="G211" s="28">
        <v>197</v>
      </c>
      <c r="H211" s="34">
        <v>39904</v>
      </c>
      <c r="I211" s="39"/>
      <c r="J211" s="29">
        <f>IF(H211="","",VLOOKUP(H211,TETOS!B:C,2,0))</f>
        <v>3218.9</v>
      </c>
      <c r="K211" s="30">
        <f>IF(H211="","",VLOOKUP(H211,'INDICE INSS'!B:C,2,0))</f>
        <v>2.501026</v>
      </c>
      <c r="L211" s="23" t="str">
        <f t="shared" si="22"/>
        <v/>
      </c>
      <c r="M211" s="45"/>
      <c r="N211" s="45"/>
      <c r="P211" s="28">
        <v>197</v>
      </c>
      <c r="Q211" s="23" t="str">
        <f t="shared" si="23"/>
        <v>-</v>
      </c>
      <c r="V211" s="23" t="e">
        <f t="shared" si="24"/>
        <v>#NUM!</v>
      </c>
    </row>
    <row r="212" spans="4:22" ht="15.75" x14ac:dyDescent="0.25">
      <c r="D212" s="15"/>
      <c r="E212" s="15"/>
      <c r="F212" s="15"/>
      <c r="G212" s="28">
        <v>198</v>
      </c>
      <c r="H212" s="34">
        <v>39873</v>
      </c>
      <c r="I212" s="39"/>
      <c r="J212" s="29">
        <f>IF(H212="","",VLOOKUP(H212,TETOS!B:C,2,0))</f>
        <v>3218.9</v>
      </c>
      <c r="K212" s="30">
        <f>IF(H212="","",VLOOKUP(H212,'INDICE INSS'!B:C,2,0))</f>
        <v>2.5060340000000001</v>
      </c>
      <c r="L212" s="23" t="str">
        <f t="shared" si="22"/>
        <v/>
      </c>
      <c r="M212" s="45"/>
      <c r="N212" s="45"/>
      <c r="P212" s="28">
        <v>198</v>
      </c>
      <c r="Q212" s="23" t="str">
        <f t="shared" si="23"/>
        <v>-</v>
      </c>
      <c r="V212" s="23" t="e">
        <f t="shared" si="24"/>
        <v>#NUM!</v>
      </c>
    </row>
    <row r="213" spans="4:22" ht="15.75" x14ac:dyDescent="0.25">
      <c r="D213" s="15"/>
      <c r="E213" s="15"/>
      <c r="F213" s="15"/>
      <c r="G213" s="28">
        <v>199</v>
      </c>
      <c r="H213" s="34">
        <v>39845</v>
      </c>
      <c r="I213" s="39"/>
      <c r="J213" s="29">
        <f>IF(H213="","",VLOOKUP(H213,TETOS!B:C,2,0))</f>
        <v>3218.9</v>
      </c>
      <c r="K213" s="30">
        <f>IF(H213="","",VLOOKUP(H213,'INDICE INSS'!B:C,2,0))</f>
        <v>2.5138020000000001</v>
      </c>
      <c r="L213" s="23" t="str">
        <f t="shared" si="22"/>
        <v/>
      </c>
      <c r="M213" s="45"/>
      <c r="N213" s="45"/>
      <c r="P213" s="28">
        <v>199</v>
      </c>
      <c r="Q213" s="23" t="str">
        <f t="shared" si="23"/>
        <v>-</v>
      </c>
      <c r="V213" s="23" t="e">
        <f t="shared" si="24"/>
        <v>#NUM!</v>
      </c>
    </row>
    <row r="214" spans="4:22" ht="15.75" x14ac:dyDescent="0.25">
      <c r="D214" s="15"/>
      <c r="E214" s="15"/>
      <c r="F214" s="15"/>
      <c r="G214" s="28">
        <v>200</v>
      </c>
      <c r="H214" s="34">
        <v>39814</v>
      </c>
      <c r="I214" s="39"/>
      <c r="J214" s="29">
        <f>IF(H214="","",VLOOKUP(H214,TETOS!B:C,2,0))</f>
        <v>3038.99</v>
      </c>
      <c r="K214" s="30">
        <f>IF(H214="","",VLOOKUP(H214,'INDICE INSS'!B:C,2,0))</f>
        <v>2.5298949999999998</v>
      </c>
      <c r="L214" s="23" t="str">
        <f t="shared" si="22"/>
        <v/>
      </c>
      <c r="M214" s="45"/>
      <c r="N214" s="45"/>
      <c r="P214" s="28">
        <v>200</v>
      </c>
      <c r="Q214" s="23" t="str">
        <f t="shared" si="23"/>
        <v>-</v>
      </c>
      <c r="V214" s="23" t="e">
        <f t="shared" si="24"/>
        <v>#NUM!</v>
      </c>
    </row>
    <row r="215" spans="4:22" ht="15.75" x14ac:dyDescent="0.25">
      <c r="D215" s="15"/>
      <c r="E215" s="15"/>
      <c r="F215" s="15"/>
      <c r="G215" s="28">
        <v>201</v>
      </c>
      <c r="H215" s="34">
        <v>39783</v>
      </c>
      <c r="I215" s="39"/>
      <c r="J215" s="29">
        <f>IF(H215="","",VLOOKUP(H215,TETOS!B:C,2,0))</f>
        <v>3038.99</v>
      </c>
      <c r="K215" s="30">
        <f>IF(H215="","",VLOOKUP(H215,'INDICE INSS'!B:C,2,0))</f>
        <v>2.5372240000000001</v>
      </c>
      <c r="L215" s="23" t="str">
        <f t="shared" si="22"/>
        <v/>
      </c>
      <c r="M215" s="45"/>
      <c r="N215" s="45"/>
      <c r="P215" s="28">
        <v>201</v>
      </c>
      <c r="Q215" s="23" t="str">
        <f t="shared" si="23"/>
        <v>-</v>
      </c>
      <c r="V215" s="23" t="e">
        <f t="shared" si="24"/>
        <v>#NUM!</v>
      </c>
    </row>
    <row r="216" spans="4:22" ht="15.75" x14ac:dyDescent="0.25">
      <c r="D216" s="15"/>
      <c r="E216" s="15"/>
      <c r="F216" s="15"/>
      <c r="G216" s="28">
        <v>202</v>
      </c>
      <c r="H216" s="34">
        <v>39753</v>
      </c>
      <c r="I216" s="39"/>
      <c r="J216" s="29">
        <f>IF(H216="","",VLOOKUP(H216,TETOS!B:C,2,0))</f>
        <v>3038.99</v>
      </c>
      <c r="K216" s="30">
        <f>IF(H216="","",VLOOKUP(H216,'INDICE INSS'!B:C,2,0))</f>
        <v>2.5468639999999998</v>
      </c>
      <c r="L216" s="23" t="str">
        <f t="shared" si="22"/>
        <v/>
      </c>
      <c r="M216" s="45"/>
      <c r="N216" s="45"/>
      <c r="P216" s="28">
        <v>202</v>
      </c>
      <c r="Q216" s="23" t="str">
        <f t="shared" si="23"/>
        <v>-</v>
      </c>
      <c r="V216" s="23" t="e">
        <f t="shared" si="24"/>
        <v>#NUM!</v>
      </c>
    </row>
    <row r="217" spans="4:22" ht="15.75" x14ac:dyDescent="0.25">
      <c r="D217" s="15"/>
      <c r="E217" s="15"/>
      <c r="F217" s="15"/>
      <c r="G217" s="28">
        <v>203</v>
      </c>
      <c r="H217" s="34">
        <v>39722</v>
      </c>
      <c r="I217" s="39"/>
      <c r="J217" s="29">
        <f>IF(H217="","",VLOOKUP(H217,TETOS!B:C,2,0))</f>
        <v>3038.99</v>
      </c>
      <c r="K217" s="30">
        <f>IF(H217="","",VLOOKUP(H217,'INDICE INSS'!B:C,2,0))</f>
        <v>2.559596</v>
      </c>
      <c r="L217" s="23" t="str">
        <f t="shared" si="22"/>
        <v/>
      </c>
      <c r="M217" s="45"/>
      <c r="N217" s="45"/>
      <c r="P217" s="28">
        <v>203</v>
      </c>
      <c r="Q217" s="23" t="str">
        <f t="shared" si="23"/>
        <v>-</v>
      </c>
      <c r="V217" s="23" t="e">
        <f t="shared" si="24"/>
        <v>#NUM!</v>
      </c>
    </row>
    <row r="218" spans="4:22" ht="15.75" x14ac:dyDescent="0.25">
      <c r="D218" s="15"/>
      <c r="E218" s="15"/>
      <c r="F218" s="15"/>
      <c r="G218" s="28">
        <v>204</v>
      </c>
      <c r="H218" s="34">
        <v>39692</v>
      </c>
      <c r="I218" s="39"/>
      <c r="J218" s="29">
        <f>IF(H218="","",VLOOKUP(H218,TETOS!B:C,2,0))</f>
        <v>3038.99</v>
      </c>
      <c r="K218" s="30">
        <f>IF(H218="","",VLOOKUP(H218,'INDICE INSS'!B:C,2,0))</f>
        <v>2.5634359999999998</v>
      </c>
      <c r="L218" s="23" t="str">
        <f t="shared" si="22"/>
        <v/>
      </c>
      <c r="M218" s="45"/>
      <c r="N218" s="45"/>
      <c r="P218" s="28">
        <v>204</v>
      </c>
      <c r="Q218" s="23" t="str">
        <f t="shared" si="23"/>
        <v>-</v>
      </c>
      <c r="V218" s="23" t="e">
        <f t="shared" si="24"/>
        <v>#NUM!</v>
      </c>
    </row>
    <row r="219" spans="4:22" ht="15.75" x14ac:dyDescent="0.25">
      <c r="D219" s="15"/>
      <c r="E219" s="15"/>
      <c r="F219" s="15"/>
      <c r="G219" s="28">
        <v>205</v>
      </c>
      <c r="H219" s="34">
        <v>39661</v>
      </c>
      <c r="I219" s="39"/>
      <c r="J219" s="29">
        <f>IF(H219="","",VLOOKUP(H219,TETOS!B:C,2,0))</f>
        <v>3038.99</v>
      </c>
      <c r="K219" s="30">
        <f>IF(H219="","",VLOOKUP(H219,'INDICE INSS'!B:C,2,0))</f>
        <v>2.5688230000000001</v>
      </c>
      <c r="L219" s="23" t="str">
        <f t="shared" si="22"/>
        <v/>
      </c>
      <c r="M219" s="45"/>
      <c r="N219" s="45"/>
      <c r="P219" s="28">
        <v>205</v>
      </c>
      <c r="Q219" s="23" t="str">
        <f t="shared" si="23"/>
        <v>-</v>
      </c>
      <c r="V219" s="23" t="e">
        <f t="shared" si="24"/>
        <v>#NUM!</v>
      </c>
    </row>
    <row r="220" spans="4:22" ht="15.75" x14ac:dyDescent="0.25">
      <c r="D220" s="15"/>
      <c r="E220" s="15"/>
      <c r="F220" s="15"/>
      <c r="G220" s="28">
        <v>206</v>
      </c>
      <c r="H220" s="34">
        <v>39630</v>
      </c>
      <c r="I220" s="39"/>
      <c r="J220" s="29">
        <f>IF(H220="","",VLOOKUP(H220,TETOS!B:C,2,0))</f>
        <v>3038.99</v>
      </c>
      <c r="K220" s="30">
        <f>IF(H220="","",VLOOKUP(H220,'INDICE INSS'!B:C,2,0))</f>
        <v>2.583726</v>
      </c>
      <c r="L220" s="23" t="str">
        <f t="shared" si="22"/>
        <v/>
      </c>
      <c r="M220" s="45"/>
      <c r="N220" s="45"/>
      <c r="P220" s="28">
        <v>206</v>
      </c>
      <c r="Q220" s="23" t="str">
        <f t="shared" si="23"/>
        <v>-</v>
      </c>
      <c r="V220" s="23" t="e">
        <f t="shared" si="24"/>
        <v>#NUM!</v>
      </c>
    </row>
    <row r="221" spans="4:22" ht="15.75" x14ac:dyDescent="0.25">
      <c r="D221" s="15"/>
      <c r="E221" s="15"/>
      <c r="F221" s="15"/>
      <c r="G221" s="28">
        <v>207</v>
      </c>
      <c r="H221" s="34">
        <v>39600</v>
      </c>
      <c r="I221" s="39"/>
      <c r="J221" s="29">
        <f>IF(H221="","",VLOOKUP(H221,TETOS!B:C,2,0))</f>
        <v>3038.99</v>
      </c>
      <c r="K221" s="30">
        <f>IF(H221="","",VLOOKUP(H221,'INDICE INSS'!B:C,2,0))</f>
        <v>2.60724</v>
      </c>
      <c r="L221" s="23" t="str">
        <f t="shared" si="22"/>
        <v/>
      </c>
      <c r="M221" s="45"/>
      <c r="N221" s="45"/>
      <c r="P221" s="28">
        <v>207</v>
      </c>
      <c r="Q221" s="23" t="str">
        <f t="shared" si="23"/>
        <v>-</v>
      </c>
      <c r="V221" s="23" t="e">
        <f t="shared" si="24"/>
        <v>#NUM!</v>
      </c>
    </row>
    <row r="222" spans="4:22" ht="15.75" x14ac:dyDescent="0.25">
      <c r="D222" s="15"/>
      <c r="E222" s="15"/>
      <c r="F222" s="15"/>
      <c r="G222" s="28">
        <v>208</v>
      </c>
      <c r="H222" s="34">
        <v>39569</v>
      </c>
      <c r="I222" s="39"/>
      <c r="J222" s="29">
        <f>IF(H222="","",VLOOKUP(H222,TETOS!B:C,2,0))</f>
        <v>3038.99</v>
      </c>
      <c r="K222" s="30">
        <f>IF(H222="","",VLOOKUP(H222,'INDICE INSS'!B:C,2,0))</f>
        <v>2.6322640000000002</v>
      </c>
      <c r="L222" s="23" t="str">
        <f t="shared" si="22"/>
        <v/>
      </c>
      <c r="M222" s="45"/>
      <c r="N222" s="45"/>
      <c r="P222" s="28">
        <v>208</v>
      </c>
      <c r="Q222" s="23" t="str">
        <f t="shared" si="23"/>
        <v>-</v>
      </c>
      <c r="V222" s="23" t="e">
        <f t="shared" si="24"/>
        <v>#NUM!</v>
      </c>
    </row>
    <row r="223" spans="4:22" ht="15.75" x14ac:dyDescent="0.25">
      <c r="D223" s="15"/>
      <c r="E223" s="15"/>
      <c r="F223" s="15"/>
      <c r="G223" s="28">
        <v>209</v>
      </c>
      <c r="H223" s="34">
        <v>39539</v>
      </c>
      <c r="I223" s="39"/>
      <c r="J223" s="29">
        <f>IF(H223="","",VLOOKUP(H223,TETOS!B:C,2,0))</f>
        <v>3038.99</v>
      </c>
      <c r="K223" s="30">
        <f>IF(H223="","",VLOOKUP(H223,'INDICE INSS'!B:C,2,0))</f>
        <v>2.6491090000000002</v>
      </c>
      <c r="L223" s="23" t="str">
        <f t="shared" si="22"/>
        <v/>
      </c>
      <c r="M223" s="45"/>
      <c r="N223" s="45"/>
      <c r="P223" s="28">
        <v>209</v>
      </c>
      <c r="Q223" s="23" t="str">
        <f t="shared" si="23"/>
        <v>-</v>
      </c>
      <c r="V223" s="23" t="e">
        <f t="shared" si="24"/>
        <v>#NUM!</v>
      </c>
    </row>
    <row r="224" spans="4:22" ht="15.75" x14ac:dyDescent="0.25">
      <c r="D224" s="15"/>
      <c r="E224" s="15"/>
      <c r="F224" s="15"/>
      <c r="G224" s="28">
        <v>210</v>
      </c>
      <c r="H224" s="34">
        <v>39508</v>
      </c>
      <c r="I224" s="39"/>
      <c r="J224" s="29">
        <f>IF(H224="","",VLOOKUP(H224,TETOS!B:C,2,0))</f>
        <v>3038.99</v>
      </c>
      <c r="K224" s="30">
        <f>IF(H224="","",VLOOKUP(H224,'INDICE INSS'!B:C,2,0))</f>
        <v>2.6626210000000001</v>
      </c>
      <c r="L224" s="23" t="str">
        <f t="shared" si="22"/>
        <v/>
      </c>
      <c r="M224" s="45"/>
      <c r="N224" s="45"/>
      <c r="P224" s="28">
        <v>210</v>
      </c>
      <c r="Q224" s="23" t="str">
        <f t="shared" si="23"/>
        <v>-</v>
      </c>
      <c r="V224" s="23" t="e">
        <f t="shared" si="24"/>
        <v>#NUM!</v>
      </c>
    </row>
    <row r="225" spans="4:22" ht="15.75" x14ac:dyDescent="0.25">
      <c r="D225" s="15"/>
      <c r="E225" s="15"/>
      <c r="F225" s="15"/>
      <c r="G225" s="28">
        <v>211</v>
      </c>
      <c r="H225" s="34">
        <v>39479</v>
      </c>
      <c r="I225" s="39"/>
      <c r="J225" s="29">
        <f>IF(H225="","",VLOOKUP(H225,TETOS!B:C,2,0))</f>
        <v>2894.28</v>
      </c>
      <c r="K225" s="30">
        <f>IF(H225="","",VLOOKUP(H225,'INDICE INSS'!B:C,2,0))</f>
        <v>2.676199</v>
      </c>
      <c r="L225" s="23" t="str">
        <f t="shared" si="22"/>
        <v/>
      </c>
      <c r="M225" s="45"/>
      <c r="N225" s="45"/>
      <c r="P225" s="28">
        <v>211</v>
      </c>
      <c r="Q225" s="23" t="str">
        <f t="shared" si="23"/>
        <v>-</v>
      </c>
      <c r="V225" s="23" t="e">
        <f t="shared" si="24"/>
        <v>#NUM!</v>
      </c>
    </row>
    <row r="226" spans="4:22" ht="15.75" x14ac:dyDescent="0.25">
      <c r="D226" s="15"/>
      <c r="E226" s="15"/>
      <c r="F226" s="15"/>
      <c r="G226" s="28">
        <v>212</v>
      </c>
      <c r="H226" s="34">
        <v>39448</v>
      </c>
      <c r="I226" s="39"/>
      <c r="J226" s="29">
        <f>IF(H226="","",VLOOKUP(H226,TETOS!B:C,2,0))</f>
        <v>2894.28</v>
      </c>
      <c r="K226" s="30">
        <f>IF(H226="","",VLOOKUP(H226,'INDICE INSS'!B:C,2,0))</f>
        <v>2.6946590000000001</v>
      </c>
      <c r="L226" s="23" t="str">
        <f t="shared" ref="L226:L289" si="25">IF(I226="","",SMALL(I226:J226,1)*K226)</f>
        <v/>
      </c>
      <c r="M226" s="45"/>
      <c r="N226" s="45"/>
      <c r="P226" s="28">
        <v>212</v>
      </c>
      <c r="Q226" s="23" t="str">
        <f t="shared" si="23"/>
        <v>-</v>
      </c>
      <c r="V226" s="23" t="e">
        <f t="shared" si="24"/>
        <v>#NUM!</v>
      </c>
    </row>
    <row r="227" spans="4:22" ht="15.75" x14ac:dyDescent="0.25">
      <c r="D227" s="15"/>
      <c r="E227" s="15"/>
      <c r="F227" s="15"/>
      <c r="G227" s="28">
        <v>213</v>
      </c>
      <c r="H227" s="34">
        <v>39417</v>
      </c>
      <c r="I227" s="39"/>
      <c r="J227" s="29">
        <f>IF(H227="","",VLOOKUP(H227,TETOS!B:C,2,0))</f>
        <v>2894.28</v>
      </c>
      <c r="K227" s="30">
        <f>IF(H227="","",VLOOKUP(H227,'INDICE INSS'!B:C,2,0))</f>
        <v>2.7208000000000001</v>
      </c>
      <c r="L227" s="23" t="str">
        <f t="shared" si="25"/>
        <v/>
      </c>
      <c r="M227" s="45"/>
      <c r="N227" s="45"/>
      <c r="P227" s="28">
        <v>213</v>
      </c>
      <c r="Q227" s="23" t="str">
        <f t="shared" si="23"/>
        <v>-</v>
      </c>
      <c r="V227" s="23" t="e">
        <f t="shared" si="24"/>
        <v>#NUM!</v>
      </c>
    </row>
    <row r="228" spans="4:22" ht="15.75" x14ac:dyDescent="0.25">
      <c r="D228" s="15"/>
      <c r="E228" s="15"/>
      <c r="F228" s="15"/>
      <c r="G228" s="28">
        <v>214</v>
      </c>
      <c r="H228" s="34">
        <v>39387</v>
      </c>
      <c r="I228" s="39"/>
      <c r="J228" s="29">
        <f>IF(H228="","",VLOOKUP(H228,TETOS!B:C,2,0))</f>
        <v>2894.28</v>
      </c>
      <c r="K228" s="30">
        <f>IF(H228="","",VLOOKUP(H228,'INDICE INSS'!B:C,2,0))</f>
        <v>2.7325089999999999</v>
      </c>
      <c r="L228" s="23" t="str">
        <f t="shared" si="25"/>
        <v/>
      </c>
      <c r="M228" s="45"/>
      <c r="N228" s="45"/>
      <c r="P228" s="28">
        <v>214</v>
      </c>
      <c r="Q228" s="23" t="str">
        <f t="shared" si="23"/>
        <v>-</v>
      </c>
      <c r="V228" s="23" t="e">
        <f t="shared" si="24"/>
        <v>#NUM!</v>
      </c>
    </row>
    <row r="229" spans="4:22" ht="15.75" x14ac:dyDescent="0.25">
      <c r="D229" s="15"/>
      <c r="E229" s="15"/>
      <c r="F229" s="15"/>
      <c r="G229" s="28">
        <v>215</v>
      </c>
      <c r="H229" s="34">
        <v>39356</v>
      </c>
      <c r="I229" s="39"/>
      <c r="J229" s="29">
        <f>IF(H229="","",VLOOKUP(H229,TETOS!B:C,2,0))</f>
        <v>2894.28</v>
      </c>
      <c r="K229" s="30">
        <f>IF(H229="","",VLOOKUP(H229,'INDICE INSS'!B:C,2,0))</f>
        <v>2.7407029999999999</v>
      </c>
      <c r="L229" s="23" t="str">
        <f t="shared" si="25"/>
        <v/>
      </c>
      <c r="M229" s="45"/>
      <c r="N229" s="45"/>
      <c r="P229" s="28">
        <v>215</v>
      </c>
      <c r="Q229" s="23" t="str">
        <f t="shared" si="23"/>
        <v>-</v>
      </c>
      <c r="V229" s="23" t="e">
        <f t="shared" si="24"/>
        <v>#NUM!</v>
      </c>
    </row>
    <row r="230" spans="4:22" ht="15.75" x14ac:dyDescent="0.25">
      <c r="D230" s="15"/>
      <c r="E230" s="15"/>
      <c r="F230" s="15"/>
      <c r="G230" s="28">
        <v>216</v>
      </c>
      <c r="H230" s="34">
        <v>39326</v>
      </c>
      <c r="I230" s="39"/>
      <c r="J230" s="29">
        <f>IF(H230="","",VLOOKUP(H230,TETOS!B:C,2,0))</f>
        <v>2894.28</v>
      </c>
      <c r="K230" s="30">
        <f>IF(H230="","",VLOOKUP(H230,'INDICE INSS'!B:C,2,0))</f>
        <v>2.7475520000000002</v>
      </c>
      <c r="L230" s="23" t="str">
        <f t="shared" si="25"/>
        <v/>
      </c>
      <c r="M230" s="45"/>
      <c r="N230" s="45"/>
      <c r="P230" s="28">
        <v>216</v>
      </c>
      <c r="Q230" s="23" t="str">
        <f t="shared" si="23"/>
        <v>-</v>
      </c>
      <c r="V230" s="23" t="e">
        <f t="shared" si="24"/>
        <v>#NUM!</v>
      </c>
    </row>
    <row r="231" spans="4:22" ht="15.75" x14ac:dyDescent="0.25">
      <c r="D231" s="15"/>
      <c r="E231" s="15"/>
      <c r="F231" s="15"/>
      <c r="G231" s="28">
        <v>217</v>
      </c>
      <c r="H231" s="34">
        <v>39295</v>
      </c>
      <c r="I231" s="39"/>
      <c r="J231" s="29">
        <f>IF(H231="","",VLOOKUP(H231,TETOS!B:C,2,0))</f>
        <v>2894.28</v>
      </c>
      <c r="K231" s="30">
        <f>IF(H231="","",VLOOKUP(H231,'INDICE INSS'!B:C,2,0))</f>
        <v>2.7637610000000001</v>
      </c>
      <c r="L231" s="23" t="str">
        <f t="shared" si="25"/>
        <v/>
      </c>
      <c r="M231" s="45"/>
      <c r="N231" s="45"/>
      <c r="P231" s="28">
        <v>217</v>
      </c>
      <c r="Q231" s="23" t="str">
        <f t="shared" si="23"/>
        <v>-</v>
      </c>
      <c r="V231" s="23" t="e">
        <f t="shared" si="24"/>
        <v>#NUM!</v>
      </c>
    </row>
    <row r="232" spans="4:22" ht="15.75" x14ac:dyDescent="0.25">
      <c r="D232" s="15"/>
      <c r="E232" s="15"/>
      <c r="F232" s="15"/>
      <c r="G232" s="28">
        <v>218</v>
      </c>
      <c r="H232" s="34">
        <v>39264</v>
      </c>
      <c r="I232" s="39"/>
      <c r="J232" s="29">
        <f>IF(H232="","",VLOOKUP(H232,TETOS!B:C,2,0))</f>
        <v>2894.28</v>
      </c>
      <c r="K232" s="30">
        <f>IF(H232="","",VLOOKUP(H232,'INDICE INSS'!B:C,2,0))</f>
        <v>2.7726120000000001</v>
      </c>
      <c r="L232" s="23" t="str">
        <f t="shared" si="25"/>
        <v/>
      </c>
      <c r="M232" s="45"/>
      <c r="N232" s="45"/>
      <c r="P232" s="28">
        <v>218</v>
      </c>
      <c r="Q232" s="23" t="str">
        <f t="shared" si="23"/>
        <v>-</v>
      </c>
      <c r="V232" s="23" t="e">
        <f t="shared" si="24"/>
        <v>#NUM!</v>
      </c>
    </row>
    <row r="233" spans="4:22" ht="15.75" x14ac:dyDescent="0.25">
      <c r="D233" s="15"/>
      <c r="E233" s="15"/>
      <c r="F233" s="15"/>
      <c r="G233" s="28">
        <v>219</v>
      </c>
      <c r="H233" s="34">
        <v>39234</v>
      </c>
      <c r="I233" s="39"/>
      <c r="J233" s="29">
        <f>IF(H233="","",VLOOKUP(H233,TETOS!B:C,2,0))</f>
        <v>2894.28</v>
      </c>
      <c r="K233" s="30">
        <f>IF(H233="","",VLOOKUP(H233,'INDICE INSS'!B:C,2,0))</f>
        <v>2.7812000000000001</v>
      </c>
      <c r="L233" s="23" t="str">
        <f t="shared" si="25"/>
        <v/>
      </c>
      <c r="M233" s="45"/>
      <c r="N233" s="45"/>
      <c r="P233" s="28">
        <v>219</v>
      </c>
      <c r="Q233" s="23" t="str">
        <f t="shared" si="23"/>
        <v>-</v>
      </c>
      <c r="V233" s="23" t="e">
        <f t="shared" si="24"/>
        <v>#NUM!</v>
      </c>
    </row>
    <row r="234" spans="4:22" ht="15.75" x14ac:dyDescent="0.25">
      <c r="D234" s="15"/>
      <c r="E234" s="15"/>
      <c r="F234" s="15"/>
      <c r="G234" s="28">
        <v>220</v>
      </c>
      <c r="H234" s="34">
        <v>39203</v>
      </c>
      <c r="I234" s="39"/>
      <c r="J234" s="29">
        <f>IF(H234="","",VLOOKUP(H234,TETOS!B:C,2,0))</f>
        <v>2894.28</v>
      </c>
      <c r="K234" s="30">
        <f>IF(H234="","",VLOOKUP(H234,'INDICE INSS'!B:C,2,0))</f>
        <v>2.7884350000000002</v>
      </c>
      <c r="L234" s="23" t="str">
        <f t="shared" si="25"/>
        <v/>
      </c>
      <c r="M234" s="45"/>
      <c r="N234" s="45"/>
      <c r="P234" s="28">
        <v>220</v>
      </c>
      <c r="Q234" s="23" t="str">
        <f t="shared" si="23"/>
        <v>-</v>
      </c>
      <c r="V234" s="23" t="e">
        <f t="shared" si="24"/>
        <v>#NUM!</v>
      </c>
    </row>
    <row r="235" spans="4:22" ht="15.75" x14ac:dyDescent="0.25">
      <c r="D235" s="15"/>
      <c r="E235" s="15"/>
      <c r="F235" s="15"/>
      <c r="G235" s="28">
        <v>221</v>
      </c>
      <c r="H235" s="34">
        <v>39173</v>
      </c>
      <c r="I235" s="39"/>
      <c r="J235" s="29">
        <f>IF(H235="","",VLOOKUP(H235,TETOS!B:C,2,0))</f>
        <v>2894.28</v>
      </c>
      <c r="K235" s="30">
        <f>IF(H235="","",VLOOKUP(H235,'INDICE INSS'!B:C,2,0))</f>
        <v>2.7956810000000001</v>
      </c>
      <c r="L235" s="23" t="str">
        <f t="shared" si="25"/>
        <v/>
      </c>
      <c r="M235" s="45"/>
      <c r="N235" s="45"/>
      <c r="P235" s="28">
        <v>221</v>
      </c>
      <c r="Q235" s="23" t="str">
        <f t="shared" si="23"/>
        <v>-</v>
      </c>
      <c r="V235" s="23" t="e">
        <f t="shared" si="24"/>
        <v>#NUM!</v>
      </c>
    </row>
    <row r="236" spans="4:22" ht="15.75" x14ac:dyDescent="0.25">
      <c r="D236" s="15"/>
      <c r="E236" s="15"/>
      <c r="F236" s="15"/>
      <c r="G236" s="28">
        <v>222</v>
      </c>
      <c r="H236" s="34">
        <v>39142</v>
      </c>
      <c r="I236" s="39"/>
      <c r="J236" s="29">
        <f>IF(H236="","",VLOOKUP(H236,TETOS!B:C,2,0))</f>
        <v>2801.82</v>
      </c>
      <c r="K236" s="30">
        <f>IF(H236="","",VLOOKUP(H236,'INDICE INSS'!B:C,2,0))</f>
        <v>2.8079860000000001</v>
      </c>
      <c r="L236" s="23" t="str">
        <f t="shared" si="25"/>
        <v/>
      </c>
      <c r="M236" s="45"/>
      <c r="N236" s="45"/>
      <c r="P236" s="28">
        <v>222</v>
      </c>
      <c r="Q236" s="23" t="str">
        <f t="shared" si="23"/>
        <v>-</v>
      </c>
      <c r="V236" s="23" t="e">
        <f t="shared" si="24"/>
        <v>#NUM!</v>
      </c>
    </row>
    <row r="237" spans="4:22" ht="15.75" x14ac:dyDescent="0.25">
      <c r="D237" s="15"/>
      <c r="E237" s="15"/>
      <c r="F237" s="15"/>
      <c r="G237" s="28">
        <v>223</v>
      </c>
      <c r="H237" s="34">
        <v>39114</v>
      </c>
      <c r="I237" s="39"/>
      <c r="J237" s="29">
        <f>IF(H237="","",VLOOKUP(H237,TETOS!B:C,2,0))</f>
        <v>2801.82</v>
      </c>
      <c r="K237" s="30">
        <f>IF(H237="","",VLOOKUP(H237,'INDICE INSS'!B:C,2,0))</f>
        <v>2.819785</v>
      </c>
      <c r="L237" s="23" t="str">
        <f t="shared" si="25"/>
        <v/>
      </c>
      <c r="M237" s="45"/>
      <c r="N237" s="45"/>
      <c r="P237" s="28">
        <v>223</v>
      </c>
      <c r="Q237" s="23" t="str">
        <f t="shared" si="23"/>
        <v>-</v>
      </c>
      <c r="V237" s="23" t="e">
        <f t="shared" si="24"/>
        <v>#NUM!</v>
      </c>
    </row>
    <row r="238" spans="4:22" ht="15.75" x14ac:dyDescent="0.25">
      <c r="D238" s="15"/>
      <c r="E238" s="15"/>
      <c r="F238" s="15"/>
      <c r="G238" s="28">
        <v>224</v>
      </c>
      <c r="H238" s="34">
        <v>39083</v>
      </c>
      <c r="I238" s="39"/>
      <c r="J238" s="29">
        <f>IF(H238="","",VLOOKUP(H238,TETOS!B:C,2,0))</f>
        <v>2801.82</v>
      </c>
      <c r="K238" s="30">
        <f>IF(H238="","",VLOOKUP(H238,'INDICE INSS'!B:C,2,0))</f>
        <v>2.833593</v>
      </c>
      <c r="L238" s="23" t="str">
        <f t="shared" si="25"/>
        <v/>
      </c>
      <c r="M238" s="45"/>
      <c r="N238" s="45"/>
      <c r="P238" s="28">
        <v>224</v>
      </c>
      <c r="Q238" s="23" t="str">
        <f t="shared" si="23"/>
        <v>-</v>
      </c>
      <c r="V238" s="23" t="e">
        <f t="shared" si="24"/>
        <v>#NUM!</v>
      </c>
    </row>
    <row r="239" spans="4:22" ht="15.75" x14ac:dyDescent="0.25">
      <c r="D239" s="15"/>
      <c r="E239" s="15"/>
      <c r="F239" s="15"/>
      <c r="G239" s="28">
        <v>225</v>
      </c>
      <c r="H239" s="34">
        <v>39052</v>
      </c>
      <c r="I239" s="39"/>
      <c r="J239" s="29">
        <f>IF(H239="","",VLOOKUP(H239,TETOS!B:C,2,0))</f>
        <v>2801.82</v>
      </c>
      <c r="K239" s="30">
        <f>IF(H239="","",VLOOKUP(H239,'INDICE INSS'!B:C,2,0))</f>
        <v>2.851162</v>
      </c>
      <c r="L239" s="23" t="str">
        <f t="shared" si="25"/>
        <v/>
      </c>
      <c r="M239" s="45"/>
      <c r="N239" s="45"/>
      <c r="P239" s="28">
        <v>225</v>
      </c>
      <c r="Q239" s="23" t="str">
        <f t="shared" si="23"/>
        <v>-</v>
      </c>
      <c r="V239" s="23" t="e">
        <f t="shared" si="24"/>
        <v>#NUM!</v>
      </c>
    </row>
    <row r="240" spans="4:22" ht="15.75" x14ac:dyDescent="0.25">
      <c r="D240" s="15"/>
      <c r="E240" s="15"/>
      <c r="F240" s="15"/>
      <c r="G240" s="28">
        <v>226</v>
      </c>
      <c r="H240" s="34">
        <v>39022</v>
      </c>
      <c r="I240" s="39"/>
      <c r="J240" s="29">
        <f>IF(H240="","",VLOOKUP(H240,TETOS!B:C,2,0))</f>
        <v>2801.82</v>
      </c>
      <c r="K240" s="30">
        <f>IF(H240="","",VLOOKUP(H240,'INDICE INSS'!B:C,2,0))</f>
        <v>2.8631380000000002</v>
      </c>
      <c r="L240" s="23" t="str">
        <f t="shared" si="25"/>
        <v/>
      </c>
      <c r="M240" s="45"/>
      <c r="N240" s="45"/>
      <c r="P240" s="28">
        <v>226</v>
      </c>
      <c r="Q240" s="23" t="str">
        <f t="shared" si="23"/>
        <v>-</v>
      </c>
      <c r="V240" s="23" t="e">
        <f t="shared" si="24"/>
        <v>#NUM!</v>
      </c>
    </row>
    <row r="241" spans="4:22" ht="15.75" x14ac:dyDescent="0.25">
      <c r="D241" s="15"/>
      <c r="E241" s="15"/>
      <c r="F241" s="15"/>
      <c r="G241" s="28">
        <v>227</v>
      </c>
      <c r="H241" s="34">
        <v>38991</v>
      </c>
      <c r="I241" s="39"/>
      <c r="J241" s="29">
        <f>IF(H241="","",VLOOKUP(H241,TETOS!B:C,2,0))</f>
        <v>2801.82</v>
      </c>
      <c r="K241" s="30">
        <f>IF(H241="","",VLOOKUP(H241,'INDICE INSS'!B:C,2,0))</f>
        <v>2.8754529999999998</v>
      </c>
      <c r="L241" s="23" t="str">
        <f t="shared" si="25"/>
        <v/>
      </c>
      <c r="M241" s="45"/>
      <c r="N241" s="45"/>
      <c r="P241" s="28">
        <v>227</v>
      </c>
      <c r="Q241" s="23" t="str">
        <f t="shared" si="23"/>
        <v>-</v>
      </c>
      <c r="V241" s="23" t="e">
        <f t="shared" si="24"/>
        <v>#NUM!</v>
      </c>
    </row>
    <row r="242" spans="4:22" ht="15.75" x14ac:dyDescent="0.25">
      <c r="D242" s="15"/>
      <c r="E242" s="15"/>
      <c r="F242" s="15"/>
      <c r="G242" s="28">
        <v>228</v>
      </c>
      <c r="H242" s="34">
        <v>38961</v>
      </c>
      <c r="I242" s="39"/>
      <c r="J242" s="29">
        <f>IF(H242="","",VLOOKUP(H242,TETOS!B:C,2,0))</f>
        <v>2801.82</v>
      </c>
      <c r="K242" s="30">
        <f>IF(H242="","",VLOOKUP(H242,'INDICE INSS'!B:C,2,0))</f>
        <v>2.8800469999999998</v>
      </c>
      <c r="L242" s="23" t="str">
        <f t="shared" si="25"/>
        <v/>
      </c>
      <c r="M242" s="45"/>
      <c r="N242" s="45"/>
      <c r="P242" s="28">
        <v>228</v>
      </c>
      <c r="Q242" s="23" t="str">
        <f t="shared" si="23"/>
        <v>-</v>
      </c>
      <c r="V242" s="23" t="e">
        <f t="shared" si="24"/>
        <v>#NUM!</v>
      </c>
    </row>
    <row r="243" spans="4:22" ht="15.75" x14ac:dyDescent="0.25">
      <c r="D243" s="15"/>
      <c r="E243" s="15"/>
      <c r="F243" s="15"/>
      <c r="G243" s="28">
        <v>229</v>
      </c>
      <c r="H243" s="34">
        <v>38930</v>
      </c>
      <c r="I243" s="39"/>
      <c r="J243" s="29">
        <f>IF(H243="","",VLOOKUP(H243,TETOS!B:C,2,0))</f>
        <v>2801.82</v>
      </c>
      <c r="K243" s="30">
        <f>IF(H243="","",VLOOKUP(H243,'INDICE INSS'!B:C,2,0))</f>
        <v>2.8794770000000001</v>
      </c>
      <c r="L243" s="23" t="str">
        <f t="shared" si="25"/>
        <v/>
      </c>
      <c r="M243" s="45"/>
      <c r="N243" s="45"/>
      <c r="P243" s="28">
        <v>229</v>
      </c>
      <c r="Q243" s="23" t="str">
        <f t="shared" si="23"/>
        <v>-</v>
      </c>
      <c r="V243" s="23" t="e">
        <f t="shared" si="24"/>
        <v>#NUM!</v>
      </c>
    </row>
    <row r="244" spans="4:22" ht="15.75" x14ac:dyDescent="0.25">
      <c r="D244" s="15"/>
      <c r="E244" s="15"/>
      <c r="F244" s="15"/>
      <c r="G244" s="28">
        <v>230</v>
      </c>
      <c r="H244" s="34">
        <v>38899</v>
      </c>
      <c r="I244" s="39"/>
      <c r="J244" s="29">
        <f>IF(H244="","",VLOOKUP(H244,TETOS!B:C,2,0))</f>
        <v>2801.56</v>
      </c>
      <c r="K244" s="30">
        <f>IF(H244="","",VLOOKUP(H244,'INDICE INSS'!B:C,2,0))</f>
        <v>2.882638</v>
      </c>
      <c r="L244" s="23" t="str">
        <f t="shared" si="25"/>
        <v/>
      </c>
      <c r="M244" s="45"/>
      <c r="N244" s="45"/>
      <c r="P244" s="28">
        <v>230</v>
      </c>
      <c r="Q244" s="23" t="str">
        <f t="shared" si="23"/>
        <v>-</v>
      </c>
      <c r="V244" s="23" t="e">
        <f t="shared" si="24"/>
        <v>#NUM!</v>
      </c>
    </row>
    <row r="245" spans="4:22" ht="15.75" x14ac:dyDescent="0.25">
      <c r="D245" s="15"/>
      <c r="E245" s="15"/>
      <c r="F245" s="15"/>
      <c r="G245" s="28">
        <v>231</v>
      </c>
      <c r="H245" s="34">
        <v>38869</v>
      </c>
      <c r="I245" s="39"/>
      <c r="J245" s="29">
        <f>IF(H245="","",VLOOKUP(H245,TETOS!B:C,2,0))</f>
        <v>2801.56</v>
      </c>
      <c r="K245" s="30">
        <f>IF(H245="","",VLOOKUP(H245,'INDICE INSS'!B:C,2,0))</f>
        <v>2.880627</v>
      </c>
      <c r="L245" s="23" t="str">
        <f t="shared" si="25"/>
        <v/>
      </c>
      <c r="M245" s="45"/>
      <c r="N245" s="45"/>
      <c r="P245" s="28">
        <v>231</v>
      </c>
      <c r="Q245" s="23" t="str">
        <f t="shared" si="23"/>
        <v>-</v>
      </c>
      <c r="V245" s="23" t="e">
        <f t="shared" si="24"/>
        <v>#NUM!</v>
      </c>
    </row>
    <row r="246" spans="4:22" ht="15.75" x14ac:dyDescent="0.25">
      <c r="D246" s="15"/>
      <c r="E246" s="15"/>
      <c r="F246" s="15"/>
      <c r="G246" s="28">
        <v>232</v>
      </c>
      <c r="H246" s="34">
        <v>38838</v>
      </c>
      <c r="I246" s="39"/>
      <c r="J246" s="29">
        <f>IF(H246="","",VLOOKUP(H246,TETOS!B:C,2,0))</f>
        <v>2801.56</v>
      </c>
      <c r="K246" s="30">
        <f>IF(H246="","",VLOOKUP(H246,'INDICE INSS'!B:C,2,0))</f>
        <v>2.884369</v>
      </c>
      <c r="L246" s="23" t="str">
        <f t="shared" si="25"/>
        <v/>
      </c>
      <c r="M246" s="45"/>
      <c r="N246" s="45"/>
      <c r="P246" s="28">
        <v>232</v>
      </c>
      <c r="Q246" s="23" t="str">
        <f t="shared" si="23"/>
        <v>-</v>
      </c>
      <c r="V246" s="23" t="e">
        <f t="shared" si="24"/>
        <v>#NUM!</v>
      </c>
    </row>
    <row r="247" spans="4:22" ht="15.75" x14ac:dyDescent="0.25">
      <c r="D247" s="15"/>
      <c r="E247" s="15"/>
      <c r="F247" s="15"/>
      <c r="G247" s="28">
        <v>233</v>
      </c>
      <c r="H247" s="34">
        <v>38808</v>
      </c>
      <c r="I247" s="39"/>
      <c r="J247" s="29">
        <f>IF(H247="","",VLOOKUP(H247,TETOS!B:C,2,0))</f>
        <v>2801.56</v>
      </c>
      <c r="K247" s="30">
        <f>IF(H247="","",VLOOKUP(H247,'INDICE INSS'!B:C,2,0))</f>
        <v>2.8878309999999998</v>
      </c>
      <c r="L247" s="23" t="str">
        <f t="shared" si="25"/>
        <v/>
      </c>
      <c r="M247" s="45"/>
      <c r="N247" s="45"/>
      <c r="P247" s="28">
        <v>233</v>
      </c>
      <c r="Q247" s="23" t="str">
        <f t="shared" si="23"/>
        <v>-</v>
      </c>
      <c r="V247" s="23" t="e">
        <f t="shared" si="24"/>
        <v>#NUM!</v>
      </c>
    </row>
    <row r="248" spans="4:22" ht="15.75" x14ac:dyDescent="0.25">
      <c r="D248" s="15"/>
      <c r="E248" s="15"/>
      <c r="F248" s="15"/>
      <c r="G248" s="28">
        <v>234</v>
      </c>
      <c r="H248" s="34">
        <v>38777</v>
      </c>
      <c r="I248" s="39"/>
      <c r="J248" s="29">
        <f>IF(H248="","",VLOOKUP(H248,TETOS!B:C,2,0))</f>
        <v>2668.15</v>
      </c>
      <c r="K248" s="30">
        <f>IF(H248="","",VLOOKUP(H248,'INDICE INSS'!B:C,2,0))</f>
        <v>2.8956339999999998</v>
      </c>
      <c r="L248" s="23" t="str">
        <f t="shared" si="25"/>
        <v/>
      </c>
      <c r="M248" s="45"/>
      <c r="N248" s="45"/>
      <c r="P248" s="28">
        <v>234</v>
      </c>
      <c r="Q248" s="23" t="str">
        <f t="shared" si="23"/>
        <v>-</v>
      </c>
      <c r="V248" s="23" t="e">
        <f t="shared" si="24"/>
        <v>#NUM!</v>
      </c>
    </row>
    <row r="249" spans="4:22" ht="15.75" x14ac:dyDescent="0.25">
      <c r="D249" s="15"/>
      <c r="E249" s="15"/>
      <c r="F249" s="15"/>
      <c r="G249" s="28">
        <v>235</v>
      </c>
      <c r="H249" s="34">
        <v>38749</v>
      </c>
      <c r="I249" s="39"/>
      <c r="J249" s="29">
        <f>IF(H249="","",VLOOKUP(H249,TETOS!B:C,2,0))</f>
        <v>2668.15</v>
      </c>
      <c r="K249" s="30">
        <f>IF(H249="","",VLOOKUP(H249,'INDICE INSS'!B:C,2,0))</f>
        <v>2.9022890000000001</v>
      </c>
      <c r="L249" s="23" t="str">
        <f t="shared" si="25"/>
        <v/>
      </c>
      <c r="M249" s="45"/>
      <c r="N249" s="45"/>
      <c r="P249" s="28">
        <v>235</v>
      </c>
      <c r="Q249" s="23" t="str">
        <f t="shared" si="23"/>
        <v>-</v>
      </c>
      <c r="V249" s="23" t="e">
        <f t="shared" si="24"/>
        <v>#NUM!</v>
      </c>
    </row>
    <row r="250" spans="4:22" ht="15.75" x14ac:dyDescent="0.25">
      <c r="D250" s="15"/>
      <c r="E250" s="15"/>
      <c r="F250" s="15"/>
      <c r="G250" s="28">
        <v>236</v>
      </c>
      <c r="H250" s="34">
        <v>38718</v>
      </c>
      <c r="I250" s="39"/>
      <c r="J250" s="29">
        <f>IF(H250="","",VLOOKUP(H250,TETOS!B:C,2,0))</f>
        <v>2668.15</v>
      </c>
      <c r="K250" s="30">
        <f>IF(H250="","",VLOOKUP(H250,'INDICE INSS'!B:C,2,0))</f>
        <v>2.9133179999999999</v>
      </c>
      <c r="L250" s="23" t="str">
        <f t="shared" si="25"/>
        <v/>
      </c>
      <c r="M250" s="45"/>
      <c r="N250" s="45"/>
      <c r="P250" s="28">
        <v>236</v>
      </c>
      <c r="Q250" s="23" t="str">
        <f t="shared" si="23"/>
        <v>-</v>
      </c>
      <c r="V250" s="23" t="e">
        <f t="shared" si="24"/>
        <v>#NUM!</v>
      </c>
    </row>
    <row r="251" spans="4:22" ht="15.75" x14ac:dyDescent="0.25">
      <c r="D251" s="15"/>
      <c r="E251" s="15"/>
      <c r="F251" s="15"/>
      <c r="G251" s="28">
        <v>237</v>
      </c>
      <c r="H251" s="34">
        <v>38687</v>
      </c>
      <c r="I251" s="39"/>
      <c r="J251" s="29">
        <f>IF(H251="","",VLOOKUP(H251,TETOS!B:C,2,0))</f>
        <v>2668.15</v>
      </c>
      <c r="K251" s="30">
        <f>IF(H251="","",VLOOKUP(H251,'INDICE INSS'!B:C,2,0))</f>
        <v>2.9249679999999998</v>
      </c>
      <c r="L251" s="23" t="str">
        <f t="shared" si="25"/>
        <v/>
      </c>
      <c r="M251" s="45"/>
      <c r="N251" s="45"/>
      <c r="P251" s="28">
        <v>237</v>
      </c>
      <c r="Q251" s="23" t="str">
        <f t="shared" si="23"/>
        <v>-</v>
      </c>
      <c r="V251" s="23" t="e">
        <f t="shared" si="24"/>
        <v>#NUM!</v>
      </c>
    </row>
    <row r="252" spans="4:22" ht="15.75" x14ac:dyDescent="0.25">
      <c r="D252" s="15"/>
      <c r="E252" s="15"/>
      <c r="F252" s="15"/>
      <c r="G252" s="28">
        <v>238</v>
      </c>
      <c r="H252" s="34">
        <v>38657</v>
      </c>
      <c r="I252" s="39"/>
      <c r="J252" s="29">
        <f>IF(H252="","",VLOOKUP(H252,TETOS!B:C,2,0))</f>
        <v>2668.15</v>
      </c>
      <c r="K252" s="30">
        <f>IF(H252="","",VLOOKUP(H252,'INDICE INSS'!B:C,2,0))</f>
        <v>2.9407700000000001</v>
      </c>
      <c r="L252" s="23" t="str">
        <f t="shared" si="25"/>
        <v/>
      </c>
      <c r="M252" s="45"/>
      <c r="N252" s="45"/>
      <c r="P252" s="28">
        <v>238</v>
      </c>
      <c r="Q252" s="23" t="str">
        <f t="shared" si="23"/>
        <v>-</v>
      </c>
      <c r="V252" s="23" t="e">
        <f t="shared" si="24"/>
        <v>#NUM!</v>
      </c>
    </row>
    <row r="253" spans="4:22" ht="15.75" x14ac:dyDescent="0.25">
      <c r="D253" s="15"/>
      <c r="E253" s="15"/>
      <c r="F253" s="15"/>
      <c r="G253" s="28">
        <v>239</v>
      </c>
      <c r="H253" s="34">
        <v>38626</v>
      </c>
      <c r="I253" s="39"/>
      <c r="J253" s="29">
        <f>IF(H253="","",VLOOKUP(H253,TETOS!B:C,2,0))</f>
        <v>2668.15</v>
      </c>
      <c r="K253" s="30">
        <f>IF(H253="","",VLOOKUP(H253,'INDICE INSS'!B:C,2,0))</f>
        <v>2.9578190000000002</v>
      </c>
      <c r="L253" s="23" t="str">
        <f t="shared" si="25"/>
        <v/>
      </c>
      <c r="M253" s="45"/>
      <c r="N253" s="45"/>
      <c r="P253" s="28">
        <v>239</v>
      </c>
      <c r="Q253" s="23" t="str">
        <f t="shared" si="23"/>
        <v>-</v>
      </c>
      <c r="V253" s="23" t="e">
        <f t="shared" si="24"/>
        <v>#NUM!</v>
      </c>
    </row>
    <row r="254" spans="4:22" ht="15.75" x14ac:dyDescent="0.25">
      <c r="D254" s="15"/>
      <c r="E254" s="15"/>
      <c r="F254" s="15"/>
      <c r="G254" s="28">
        <v>240</v>
      </c>
      <c r="H254" s="34">
        <v>38596</v>
      </c>
      <c r="I254" s="39"/>
      <c r="J254" s="29">
        <f>IF(H254="","",VLOOKUP(H254,TETOS!B:C,2,0))</f>
        <v>2668.15</v>
      </c>
      <c r="K254" s="30">
        <f>IF(H254="","",VLOOKUP(H254,'INDICE INSS'!B:C,2,0))</f>
        <v>2.962256</v>
      </c>
      <c r="L254" s="23" t="str">
        <f t="shared" si="25"/>
        <v/>
      </c>
      <c r="M254" s="45"/>
      <c r="N254" s="45"/>
      <c r="P254" s="28">
        <v>240</v>
      </c>
      <c r="Q254" s="23" t="str">
        <f t="shared" si="23"/>
        <v>-</v>
      </c>
      <c r="V254" s="23" t="e">
        <f t="shared" si="24"/>
        <v>#NUM!</v>
      </c>
    </row>
    <row r="255" spans="4:22" ht="15.75" x14ac:dyDescent="0.25">
      <c r="D255" s="15"/>
      <c r="E255" s="15"/>
      <c r="F255" s="15"/>
      <c r="G255" s="28">
        <v>241</v>
      </c>
      <c r="H255" s="34">
        <v>38565</v>
      </c>
      <c r="I255" s="39"/>
      <c r="J255" s="29">
        <f>IF(H255="","",VLOOKUP(H255,TETOS!B:C,2,0))</f>
        <v>2668.15</v>
      </c>
      <c r="K255" s="30">
        <f>IF(H255="","",VLOOKUP(H255,'INDICE INSS'!B:C,2,0))</f>
        <v>2.962256</v>
      </c>
      <c r="L255" s="23" t="str">
        <f t="shared" si="25"/>
        <v/>
      </c>
      <c r="M255" s="45"/>
      <c r="N255" s="45"/>
      <c r="P255" s="28">
        <v>241</v>
      </c>
      <c r="Q255" s="23" t="str">
        <f t="shared" si="23"/>
        <v>-</v>
      </c>
      <c r="V255" s="23" t="e">
        <f t="shared" si="24"/>
        <v>#NUM!</v>
      </c>
    </row>
    <row r="256" spans="4:22" ht="15.75" x14ac:dyDescent="0.25">
      <c r="D256" s="15"/>
      <c r="E256" s="15"/>
      <c r="F256" s="15"/>
      <c r="G256" s="28">
        <v>242</v>
      </c>
      <c r="H256" s="34">
        <v>38534</v>
      </c>
      <c r="I256" s="39"/>
      <c r="J256" s="29">
        <f>IF(H256="","",VLOOKUP(H256,TETOS!B:C,2,0))</f>
        <v>2668.15</v>
      </c>
      <c r="K256" s="30">
        <f>IF(H256="","",VLOOKUP(H256,'INDICE INSS'!B:C,2,0))</f>
        <v>2.9631439999999998</v>
      </c>
      <c r="L256" s="23" t="str">
        <f t="shared" si="25"/>
        <v/>
      </c>
      <c r="M256" s="45"/>
      <c r="N256" s="45"/>
      <c r="P256" s="28">
        <v>242</v>
      </c>
      <c r="Q256" s="23" t="str">
        <f t="shared" si="23"/>
        <v>-</v>
      </c>
      <c r="V256" s="23" t="e">
        <f t="shared" si="24"/>
        <v>#NUM!</v>
      </c>
    </row>
    <row r="257" spans="4:22" ht="15.75" x14ac:dyDescent="0.25">
      <c r="D257" s="15"/>
      <c r="E257" s="15"/>
      <c r="F257" s="15"/>
      <c r="G257" s="28">
        <v>243</v>
      </c>
      <c r="H257" s="34">
        <v>38504</v>
      </c>
      <c r="I257" s="39"/>
      <c r="J257" s="29">
        <f>IF(H257="","",VLOOKUP(H257,TETOS!B:C,2,0))</f>
        <v>2668.15</v>
      </c>
      <c r="K257" s="30">
        <f>IF(H257="","",VLOOKUP(H257,'INDICE INSS'!B:C,2,0))</f>
        <v>2.9598849999999999</v>
      </c>
      <c r="L257" s="23" t="str">
        <f t="shared" si="25"/>
        <v/>
      </c>
      <c r="M257" s="45"/>
      <c r="N257" s="45"/>
      <c r="P257" s="28">
        <v>243</v>
      </c>
      <c r="Q257" s="23" t="str">
        <f t="shared" si="23"/>
        <v>-</v>
      </c>
      <c r="V257" s="23" t="e">
        <f t="shared" si="24"/>
        <v>#NUM!</v>
      </c>
    </row>
    <row r="258" spans="4:22" ht="15.75" x14ac:dyDescent="0.25">
      <c r="D258" s="15"/>
      <c r="E258" s="15"/>
      <c r="F258" s="15"/>
      <c r="G258" s="28">
        <v>244</v>
      </c>
      <c r="H258" s="34">
        <v>38473</v>
      </c>
      <c r="I258" s="39"/>
      <c r="J258" s="29">
        <f>IF(H258="","",VLOOKUP(H258,TETOS!B:C,2,0))</f>
        <v>2668.15</v>
      </c>
      <c r="K258" s="30">
        <f>IF(H258="","",VLOOKUP(H258,'INDICE INSS'!B:C,2,0))</f>
        <v>2.9806029999999999</v>
      </c>
      <c r="L258" s="23" t="str">
        <f t="shared" si="25"/>
        <v/>
      </c>
      <c r="M258" s="45"/>
      <c r="N258" s="45"/>
      <c r="P258" s="28">
        <v>244</v>
      </c>
      <c r="Q258" s="23" t="str">
        <f t="shared" si="23"/>
        <v>-</v>
      </c>
      <c r="V258" s="23" t="e">
        <f t="shared" si="24"/>
        <v>#NUM!</v>
      </c>
    </row>
    <row r="259" spans="4:22" ht="15.75" x14ac:dyDescent="0.25">
      <c r="D259" s="15"/>
      <c r="E259" s="15"/>
      <c r="F259" s="15"/>
      <c r="G259" s="28">
        <v>245</v>
      </c>
      <c r="H259" s="34">
        <v>38443</v>
      </c>
      <c r="I259" s="39"/>
      <c r="J259" s="29">
        <f>IF(H259="","",VLOOKUP(H259,TETOS!B:C,2,0))</f>
        <v>2508.7199999999998</v>
      </c>
      <c r="K259" s="30">
        <f>IF(H259="","",VLOOKUP(H259,'INDICE INSS'!B:C,2,0))</f>
        <v>3.0077250000000002</v>
      </c>
      <c r="L259" s="23" t="str">
        <f t="shared" si="25"/>
        <v/>
      </c>
      <c r="M259" s="45"/>
      <c r="N259" s="45"/>
      <c r="P259" s="28">
        <v>245</v>
      </c>
      <c r="Q259" s="23" t="str">
        <f t="shared" si="23"/>
        <v>-</v>
      </c>
      <c r="V259" s="23" t="e">
        <f t="shared" si="24"/>
        <v>#NUM!</v>
      </c>
    </row>
    <row r="260" spans="4:22" ht="15.75" x14ac:dyDescent="0.25">
      <c r="D260" s="15"/>
      <c r="E260" s="15"/>
      <c r="F260" s="15"/>
      <c r="G260" s="28">
        <v>246</v>
      </c>
      <c r="H260" s="34">
        <v>38412</v>
      </c>
      <c r="I260" s="39"/>
      <c r="J260" s="29">
        <f>IF(H260="","",VLOOKUP(H260,TETOS!B:C,2,0))</f>
        <v>2508.7199999999998</v>
      </c>
      <c r="K260" s="30">
        <f>IF(H260="","",VLOOKUP(H260,'INDICE INSS'!B:C,2,0))</f>
        <v>3.0296859999999999</v>
      </c>
      <c r="L260" s="23" t="str">
        <f t="shared" si="25"/>
        <v/>
      </c>
      <c r="M260" s="45"/>
      <c r="N260" s="45"/>
      <c r="P260" s="28">
        <v>246</v>
      </c>
      <c r="Q260" s="23" t="str">
        <f t="shared" si="23"/>
        <v>-</v>
      </c>
      <c r="V260" s="23" t="e">
        <f t="shared" si="24"/>
        <v>#NUM!</v>
      </c>
    </row>
    <row r="261" spans="4:22" ht="15.75" x14ac:dyDescent="0.25">
      <c r="D261" s="15"/>
      <c r="E261" s="15"/>
      <c r="F261" s="15"/>
      <c r="G261" s="28">
        <v>247</v>
      </c>
      <c r="H261" s="34">
        <v>38384</v>
      </c>
      <c r="I261" s="39"/>
      <c r="J261" s="29">
        <f>IF(H261="","",VLOOKUP(H261,TETOS!B:C,2,0))</f>
        <v>2508.7199999999998</v>
      </c>
      <c r="K261" s="30">
        <f>IF(H261="","",VLOOKUP(H261,'INDICE INSS'!B:C,2,0))</f>
        <v>3.0430160000000002</v>
      </c>
      <c r="L261" s="23" t="str">
        <f t="shared" si="25"/>
        <v/>
      </c>
      <c r="M261" s="45"/>
      <c r="N261" s="45"/>
      <c r="P261" s="28">
        <v>247</v>
      </c>
      <c r="Q261" s="23" t="str">
        <f t="shared" si="23"/>
        <v>-</v>
      </c>
      <c r="V261" s="23" t="e">
        <f t="shared" si="24"/>
        <v>#NUM!</v>
      </c>
    </row>
    <row r="262" spans="4:22" ht="15.75" x14ac:dyDescent="0.25">
      <c r="D262" s="15"/>
      <c r="E262" s="15"/>
      <c r="F262" s="15"/>
      <c r="G262" s="28">
        <v>248</v>
      </c>
      <c r="H262" s="34">
        <v>38353</v>
      </c>
      <c r="I262" s="39"/>
      <c r="J262" s="29">
        <f>IF(H262="","",VLOOKUP(H262,TETOS!B:C,2,0))</f>
        <v>2508.7199999999998</v>
      </c>
      <c r="K262" s="30">
        <f>IF(H262="","",VLOOKUP(H262,'INDICE INSS'!B:C,2,0))</f>
        <v>3.0603600000000002</v>
      </c>
      <c r="L262" s="23" t="str">
        <f t="shared" si="25"/>
        <v/>
      </c>
      <c r="M262" s="45"/>
      <c r="N262" s="45"/>
      <c r="P262" s="28">
        <v>248</v>
      </c>
      <c r="Q262" s="23" t="str">
        <f t="shared" si="23"/>
        <v>-</v>
      </c>
      <c r="V262" s="23" t="e">
        <f t="shared" si="24"/>
        <v>#NUM!</v>
      </c>
    </row>
    <row r="263" spans="4:22" ht="15.75" x14ac:dyDescent="0.25">
      <c r="D263" s="15"/>
      <c r="E263" s="15"/>
      <c r="F263" s="15"/>
      <c r="G263" s="28">
        <v>249</v>
      </c>
      <c r="H263" s="34">
        <v>38322</v>
      </c>
      <c r="I263" s="39"/>
      <c r="J263" s="29">
        <f>IF(H263="","",VLOOKUP(H263,TETOS!B:C,2,0))</f>
        <v>2508.7199999999998</v>
      </c>
      <c r="K263" s="30">
        <f>IF(H263="","",VLOOKUP(H263,'INDICE INSS'!B:C,2,0))</f>
        <v>3.0866769999999999</v>
      </c>
      <c r="L263" s="23" t="str">
        <f t="shared" si="25"/>
        <v/>
      </c>
      <c r="M263" s="45"/>
      <c r="N263" s="45"/>
      <c r="P263" s="28">
        <v>249</v>
      </c>
      <c r="Q263" s="23" t="str">
        <f t="shared" si="23"/>
        <v>-</v>
      </c>
      <c r="V263" s="23" t="e">
        <f t="shared" si="24"/>
        <v>#NUM!</v>
      </c>
    </row>
    <row r="264" spans="4:22" ht="15.75" x14ac:dyDescent="0.25">
      <c r="D264" s="15"/>
      <c r="E264" s="15"/>
      <c r="F264" s="15"/>
      <c r="G264" s="28">
        <v>250</v>
      </c>
      <c r="H264" s="34">
        <v>38292</v>
      </c>
      <c r="I264" s="39"/>
      <c r="J264" s="29">
        <f>IF(H264="","",VLOOKUP(H264,TETOS!B:C,2,0))</f>
        <v>2508.7199999999998</v>
      </c>
      <c r="K264" s="30">
        <f>IF(H264="","",VLOOKUP(H264,'INDICE INSS'!B:C,2,0))</f>
        <v>3.1002670000000001</v>
      </c>
      <c r="L264" s="23" t="str">
        <f t="shared" si="25"/>
        <v/>
      </c>
      <c r="M264" s="45"/>
      <c r="N264" s="45"/>
      <c r="P264" s="28">
        <v>250</v>
      </c>
      <c r="Q264" s="23" t="str">
        <f t="shared" si="23"/>
        <v>-</v>
      </c>
      <c r="V264" s="23" t="e">
        <f t="shared" si="24"/>
        <v>#NUM!</v>
      </c>
    </row>
    <row r="265" spans="4:22" ht="15.75" x14ac:dyDescent="0.25">
      <c r="D265" s="15"/>
      <c r="E265" s="15"/>
      <c r="F265" s="15"/>
      <c r="G265" s="28">
        <v>251</v>
      </c>
      <c r="H265" s="34">
        <v>38261</v>
      </c>
      <c r="I265" s="39"/>
      <c r="J265" s="29">
        <f>IF(H265="","",VLOOKUP(H265,TETOS!B:C,2,0))</f>
        <v>2508.7199999999998</v>
      </c>
      <c r="K265" s="30">
        <f>IF(H265="","",VLOOKUP(H265,'INDICE INSS'!B:C,2,0))</f>
        <v>3.1055380000000001</v>
      </c>
      <c r="L265" s="23" t="str">
        <f t="shared" si="25"/>
        <v/>
      </c>
      <c r="M265" s="45"/>
      <c r="N265" s="45"/>
      <c r="P265" s="28">
        <v>251</v>
      </c>
      <c r="Q265" s="23" t="str">
        <f t="shared" si="23"/>
        <v>-</v>
      </c>
      <c r="V265" s="23" t="e">
        <f t="shared" si="24"/>
        <v>#NUM!</v>
      </c>
    </row>
    <row r="266" spans="4:22" ht="15.75" x14ac:dyDescent="0.25">
      <c r="D266" s="15"/>
      <c r="E266" s="15"/>
      <c r="F266" s="15"/>
      <c r="G266" s="28">
        <v>252</v>
      </c>
      <c r="H266" s="34">
        <v>38231</v>
      </c>
      <c r="I266" s="39"/>
      <c r="J266" s="29">
        <f>IF(H266="","",VLOOKUP(H266,TETOS!B:C,2,0))</f>
        <v>2508.7199999999998</v>
      </c>
      <c r="K266" s="30">
        <f>IF(H266="","",VLOOKUP(H266,'INDICE INSS'!B:C,2,0))</f>
        <v>3.1108129999999998</v>
      </c>
      <c r="L266" s="23" t="str">
        <f t="shared" si="25"/>
        <v/>
      </c>
      <c r="M266" s="45"/>
      <c r="N266" s="45"/>
      <c r="P266" s="28">
        <v>252</v>
      </c>
      <c r="Q266" s="23" t="str">
        <f t="shared" si="23"/>
        <v>-</v>
      </c>
      <c r="V266" s="23" t="e">
        <f t="shared" si="24"/>
        <v>#NUM!</v>
      </c>
    </row>
    <row r="267" spans="4:22" ht="15.75" x14ac:dyDescent="0.25">
      <c r="D267" s="15"/>
      <c r="E267" s="15"/>
      <c r="F267" s="15"/>
      <c r="G267" s="28">
        <v>253</v>
      </c>
      <c r="H267" s="34">
        <v>38200</v>
      </c>
      <c r="I267" s="39"/>
      <c r="J267" s="29">
        <f>IF(H267="","",VLOOKUP(H267,TETOS!B:C,2,0))</f>
        <v>2508.7199999999998</v>
      </c>
      <c r="K267" s="30">
        <f>IF(H267="","",VLOOKUP(H267,'INDICE INSS'!B:C,2,0))</f>
        <v>3.1263700000000001</v>
      </c>
      <c r="L267" s="23" t="str">
        <f t="shared" si="25"/>
        <v/>
      </c>
      <c r="M267" s="45"/>
      <c r="N267" s="45"/>
      <c r="P267" s="28">
        <v>253</v>
      </c>
      <c r="Q267" s="23" t="str">
        <f t="shared" si="23"/>
        <v>-</v>
      </c>
      <c r="V267" s="23" t="e">
        <f t="shared" si="24"/>
        <v>#NUM!</v>
      </c>
    </row>
    <row r="268" spans="4:22" ht="15.75" x14ac:dyDescent="0.25">
      <c r="D268" s="15"/>
      <c r="E268" s="15"/>
      <c r="F268" s="15"/>
      <c r="G268" s="28">
        <v>254</v>
      </c>
      <c r="H268" s="34">
        <v>38169</v>
      </c>
      <c r="I268" s="39"/>
      <c r="J268" s="29">
        <f>IF(H268="","",VLOOKUP(H268,TETOS!B:C,2,0))</f>
        <v>2508.7199999999998</v>
      </c>
      <c r="K268" s="30">
        <f>IF(H268="","",VLOOKUP(H268,'INDICE INSS'!B:C,2,0))</f>
        <v>3.1491980000000002</v>
      </c>
      <c r="L268" s="23" t="str">
        <f t="shared" si="25"/>
        <v/>
      </c>
      <c r="M268" s="45"/>
      <c r="N268" s="45"/>
      <c r="P268" s="28">
        <v>254</v>
      </c>
      <c r="Q268" s="23" t="str">
        <f t="shared" si="23"/>
        <v>-</v>
      </c>
      <c r="V268" s="23" t="e">
        <f t="shared" si="24"/>
        <v>#NUM!</v>
      </c>
    </row>
    <row r="269" spans="4:22" ht="15.75" x14ac:dyDescent="0.25">
      <c r="D269" s="15"/>
      <c r="E269" s="15"/>
      <c r="F269" s="15"/>
      <c r="G269" s="28">
        <v>255</v>
      </c>
      <c r="H269" s="34">
        <v>38139</v>
      </c>
      <c r="I269" s="39"/>
      <c r="J269" s="29">
        <f>IF(H269="","",VLOOKUP(H269,TETOS!B:C,2,0))</f>
        <v>2508.7199999999998</v>
      </c>
      <c r="K269" s="30">
        <f>IF(H269="","",VLOOKUP(H269,'INDICE INSS'!B:C,2,0))</f>
        <v>3.1649289999999999</v>
      </c>
      <c r="L269" s="23" t="str">
        <f t="shared" si="25"/>
        <v/>
      </c>
      <c r="M269" s="45"/>
      <c r="N269" s="45"/>
      <c r="P269" s="28">
        <v>255</v>
      </c>
      <c r="Q269" s="23" t="str">
        <f t="shared" si="23"/>
        <v>-</v>
      </c>
      <c r="V269" s="23" t="e">
        <f t="shared" si="24"/>
        <v>#NUM!</v>
      </c>
    </row>
    <row r="270" spans="4:22" ht="15.75" x14ac:dyDescent="0.25">
      <c r="D270" s="15"/>
      <c r="E270" s="15"/>
      <c r="F270" s="15"/>
      <c r="G270" s="28">
        <v>256</v>
      </c>
      <c r="H270" s="34">
        <v>38108</v>
      </c>
      <c r="I270" s="39"/>
      <c r="J270" s="29">
        <f>IF(H270="","",VLOOKUP(H270,TETOS!B:C,2,0))</f>
        <v>2508.7199999999998</v>
      </c>
      <c r="K270" s="30">
        <f>IF(H270="","",VLOOKUP(H270,'INDICE INSS'!B:C,2,0))</f>
        <v>3.1775920000000002</v>
      </c>
      <c r="L270" s="23" t="str">
        <f t="shared" si="25"/>
        <v/>
      </c>
      <c r="M270" s="45"/>
      <c r="N270" s="45"/>
      <c r="P270" s="28">
        <v>256</v>
      </c>
      <c r="Q270" s="23" t="str">
        <f t="shared" si="23"/>
        <v>-</v>
      </c>
      <c r="V270" s="23" t="e">
        <f t="shared" si="24"/>
        <v>#NUM!</v>
      </c>
    </row>
    <row r="271" spans="4:22" ht="15.75" x14ac:dyDescent="0.25">
      <c r="D271" s="15"/>
      <c r="E271" s="15"/>
      <c r="F271" s="15"/>
      <c r="G271" s="28">
        <v>257</v>
      </c>
      <c r="H271" s="34">
        <v>38078</v>
      </c>
      <c r="I271" s="39"/>
      <c r="J271" s="29">
        <f>IF(H271="","",VLOOKUP(H271,TETOS!B:C,2,0))</f>
        <v>2400</v>
      </c>
      <c r="K271" s="30">
        <f>IF(H271="","",VLOOKUP(H271,'INDICE INSS'!B:C,2,0))</f>
        <v>3.1906249999999998</v>
      </c>
      <c r="L271" s="23" t="str">
        <f t="shared" si="25"/>
        <v/>
      </c>
      <c r="M271" s="45"/>
      <c r="N271" s="45"/>
      <c r="P271" s="28">
        <v>257</v>
      </c>
      <c r="Q271" s="23" t="str">
        <f t="shared" si="23"/>
        <v>-</v>
      </c>
      <c r="V271" s="23" t="e">
        <f t="shared" si="24"/>
        <v>#NUM!</v>
      </c>
    </row>
    <row r="272" spans="4:22" ht="15.75" x14ac:dyDescent="0.25">
      <c r="D272" s="15"/>
      <c r="E272" s="15"/>
      <c r="F272" s="15"/>
      <c r="G272" s="28">
        <v>258</v>
      </c>
      <c r="H272" s="34">
        <v>38047</v>
      </c>
      <c r="I272" s="39"/>
      <c r="J272" s="29">
        <f>IF(H272="","",VLOOKUP(H272,TETOS!B:C,2,0))</f>
        <v>2400</v>
      </c>
      <c r="K272" s="30">
        <f>IF(H272="","",VLOOKUP(H272,'INDICE INSS'!B:C,2,0))</f>
        <v>3.208806</v>
      </c>
      <c r="L272" s="23" t="str">
        <f t="shared" si="25"/>
        <v/>
      </c>
      <c r="M272" s="45"/>
      <c r="N272" s="45"/>
      <c r="P272" s="28">
        <v>258</v>
      </c>
      <c r="Q272" s="23" t="str">
        <f t="shared" ref="Q272:Q335" si="26">IF(ROUNDDOWN((COUNTA($I$15:$I$388))*0.8,0)&gt;=P272,V272,"-")</f>
        <v>-</v>
      </c>
      <c r="V272" s="23" t="e">
        <f t="shared" ref="V272:V335" si="27">LARGE($L$15:$L$388,P272)</f>
        <v>#NUM!</v>
      </c>
    </row>
    <row r="273" spans="4:22" ht="15.75" x14ac:dyDescent="0.25">
      <c r="D273" s="15"/>
      <c r="E273" s="15"/>
      <c r="F273" s="15"/>
      <c r="G273" s="28">
        <v>259</v>
      </c>
      <c r="H273" s="34">
        <v>38018</v>
      </c>
      <c r="I273" s="39"/>
      <c r="J273" s="29">
        <f>IF(H273="","",VLOOKUP(H273,TETOS!B:C,2,0))</f>
        <v>2400</v>
      </c>
      <c r="K273" s="30">
        <f>IF(H273="","",VLOOKUP(H273,'INDICE INSS'!B:C,2,0))</f>
        <v>3.2213229999999999</v>
      </c>
      <c r="L273" s="23" t="str">
        <f t="shared" si="25"/>
        <v/>
      </c>
      <c r="M273" s="45"/>
      <c r="N273" s="45"/>
      <c r="P273" s="28">
        <v>259</v>
      </c>
      <c r="Q273" s="23" t="str">
        <f t="shared" si="26"/>
        <v>-</v>
      </c>
      <c r="V273" s="23" t="e">
        <f t="shared" si="27"/>
        <v>#NUM!</v>
      </c>
    </row>
    <row r="274" spans="4:22" ht="15.75" x14ac:dyDescent="0.25">
      <c r="D274" s="15"/>
      <c r="E274" s="15"/>
      <c r="F274" s="15"/>
      <c r="G274" s="28">
        <v>260</v>
      </c>
      <c r="H274" s="34">
        <v>37987</v>
      </c>
      <c r="I274" s="39"/>
      <c r="J274" s="29">
        <f>IF(H274="","",VLOOKUP(H274,TETOS!B:C,2,0))</f>
        <v>2400</v>
      </c>
      <c r="K274" s="30">
        <f>IF(H274="","",VLOOKUP(H274,'INDICE INSS'!B:C,2,0))</f>
        <v>3.2470949999999998</v>
      </c>
      <c r="L274" s="23" t="str">
        <f t="shared" si="25"/>
        <v/>
      </c>
      <c r="M274" s="45"/>
      <c r="N274" s="45"/>
      <c r="P274" s="28">
        <v>260</v>
      </c>
      <c r="Q274" s="23" t="str">
        <f t="shared" si="26"/>
        <v>-</v>
      </c>
      <c r="V274" s="23" t="e">
        <f t="shared" si="27"/>
        <v>#NUM!</v>
      </c>
    </row>
    <row r="275" spans="4:22" ht="15.75" x14ac:dyDescent="0.25">
      <c r="D275" s="15"/>
      <c r="E275" s="15"/>
      <c r="F275" s="15"/>
      <c r="G275" s="28">
        <v>261</v>
      </c>
      <c r="H275" s="34">
        <v>37956</v>
      </c>
      <c r="I275" s="39"/>
      <c r="J275" s="29">
        <f>IF(H275="","",VLOOKUP(H275,TETOS!B:C,2,0))</f>
        <v>1869.34</v>
      </c>
      <c r="K275" s="30">
        <f>IF(H275="","",VLOOKUP(H275,'INDICE INSS'!B:C,2,0))</f>
        <v>3.266575</v>
      </c>
      <c r="L275" s="23" t="str">
        <f t="shared" si="25"/>
        <v/>
      </c>
      <c r="M275" s="45"/>
      <c r="N275" s="45"/>
      <c r="P275" s="28">
        <v>261</v>
      </c>
      <c r="Q275" s="23" t="str">
        <f t="shared" si="26"/>
        <v>-</v>
      </c>
      <c r="V275" s="23" t="e">
        <f t="shared" si="27"/>
        <v>#NUM!</v>
      </c>
    </row>
    <row r="276" spans="4:22" ht="15.75" x14ac:dyDescent="0.25">
      <c r="D276" s="15"/>
      <c r="E276" s="15"/>
      <c r="F276" s="15"/>
      <c r="G276" s="28">
        <v>262</v>
      </c>
      <c r="H276" s="34">
        <v>37926</v>
      </c>
      <c r="I276" s="39"/>
      <c r="J276" s="29">
        <f>IF(H276="","",VLOOKUP(H276,TETOS!B:C,2,0))</f>
        <v>1869.34</v>
      </c>
      <c r="K276" s="30">
        <f>IF(H276="","",VLOOKUP(H276,'INDICE INSS'!B:C,2,0))</f>
        <v>3.2822529999999999</v>
      </c>
      <c r="L276" s="23" t="str">
        <f t="shared" si="25"/>
        <v/>
      </c>
      <c r="M276" s="45"/>
      <c r="N276" s="45"/>
      <c r="P276" s="28">
        <v>262</v>
      </c>
      <c r="Q276" s="23" t="str">
        <f t="shared" si="26"/>
        <v>-</v>
      </c>
      <c r="V276" s="23" t="e">
        <f t="shared" si="27"/>
        <v>#NUM!</v>
      </c>
    </row>
    <row r="277" spans="4:22" ht="15.75" x14ac:dyDescent="0.25">
      <c r="D277" s="15"/>
      <c r="E277" s="15"/>
      <c r="F277" s="15"/>
      <c r="G277" s="28">
        <v>263</v>
      </c>
      <c r="H277" s="34">
        <v>37895</v>
      </c>
      <c r="I277" s="39"/>
      <c r="J277" s="29">
        <f>IF(H277="","",VLOOKUP(H277,TETOS!B:C,2,0))</f>
        <v>1869.34</v>
      </c>
      <c r="K277" s="30">
        <f>IF(H277="","",VLOOKUP(H277,'INDICE INSS'!B:C,2,0))</f>
        <v>3.2966989999999998</v>
      </c>
      <c r="L277" s="23" t="str">
        <f t="shared" si="25"/>
        <v/>
      </c>
      <c r="M277" s="45"/>
      <c r="N277" s="45"/>
      <c r="P277" s="28">
        <v>263</v>
      </c>
      <c r="Q277" s="23" t="str">
        <f t="shared" si="26"/>
        <v>-</v>
      </c>
      <c r="V277" s="23" t="e">
        <f t="shared" si="27"/>
        <v>#NUM!</v>
      </c>
    </row>
    <row r="278" spans="4:22" ht="15.75" x14ac:dyDescent="0.25">
      <c r="D278" s="15"/>
      <c r="E278" s="15"/>
      <c r="F278" s="15"/>
      <c r="G278" s="28">
        <v>264</v>
      </c>
      <c r="H278" s="34">
        <v>37865</v>
      </c>
      <c r="I278" s="39"/>
      <c r="J278" s="29">
        <f>IF(H278="","",VLOOKUP(H278,TETOS!B:C,2,0))</f>
        <v>1869.34</v>
      </c>
      <c r="K278" s="30">
        <f>IF(H278="","",VLOOKUP(H278,'INDICE INSS'!B:C,2,0))</f>
        <v>3.3313130000000002</v>
      </c>
      <c r="L278" s="23" t="str">
        <f t="shared" si="25"/>
        <v/>
      </c>
      <c r="M278" s="45"/>
      <c r="N278" s="45"/>
      <c r="P278" s="28">
        <v>264</v>
      </c>
      <c r="Q278" s="23" t="str">
        <f t="shared" si="26"/>
        <v>-</v>
      </c>
      <c r="V278" s="23" t="e">
        <f t="shared" si="27"/>
        <v>#NUM!</v>
      </c>
    </row>
    <row r="279" spans="4:22" ht="15.75" x14ac:dyDescent="0.25">
      <c r="D279" s="15"/>
      <c r="E279" s="15"/>
      <c r="F279" s="15"/>
      <c r="G279" s="28">
        <v>265</v>
      </c>
      <c r="H279" s="34">
        <v>37834</v>
      </c>
      <c r="I279" s="39"/>
      <c r="J279" s="29">
        <f>IF(H279="","",VLOOKUP(H279,TETOS!B:C,2,0))</f>
        <v>1869.34</v>
      </c>
      <c r="K279" s="30">
        <f>IF(H279="","",VLOOKUP(H279,'INDICE INSS'!B:C,2,0))</f>
        <v>3.351972</v>
      </c>
      <c r="L279" s="23" t="str">
        <f t="shared" si="25"/>
        <v/>
      </c>
      <c r="M279" s="45"/>
      <c r="N279" s="45"/>
      <c r="P279" s="28">
        <v>265</v>
      </c>
      <c r="Q279" s="23" t="str">
        <f t="shared" si="26"/>
        <v>-</v>
      </c>
      <c r="V279" s="23" t="e">
        <f t="shared" si="27"/>
        <v>#NUM!</v>
      </c>
    </row>
    <row r="280" spans="4:22" ht="15.75" x14ac:dyDescent="0.25">
      <c r="D280" s="15"/>
      <c r="E280" s="15"/>
      <c r="F280" s="15"/>
      <c r="G280" s="28">
        <v>266</v>
      </c>
      <c r="H280" s="34">
        <v>37803</v>
      </c>
      <c r="I280" s="39"/>
      <c r="J280" s="29">
        <f>IF(H280="","",VLOOKUP(H280,TETOS!B:C,2,0))</f>
        <v>1869.34</v>
      </c>
      <c r="K280" s="30">
        <f>IF(H280="","",VLOOKUP(H280,'INDICE INSS'!B:C,2,0))</f>
        <v>3.3452609999999998</v>
      </c>
      <c r="L280" s="23" t="str">
        <f t="shared" si="25"/>
        <v/>
      </c>
      <c r="M280" s="45"/>
      <c r="N280" s="45"/>
      <c r="P280" s="28">
        <v>266</v>
      </c>
      <c r="Q280" s="23" t="str">
        <f t="shared" si="26"/>
        <v>-</v>
      </c>
      <c r="V280" s="23" t="e">
        <f t="shared" si="27"/>
        <v>#NUM!</v>
      </c>
    </row>
    <row r="281" spans="4:22" ht="15.75" x14ac:dyDescent="0.25">
      <c r="D281" s="15"/>
      <c r="E281" s="15"/>
      <c r="F281" s="15"/>
      <c r="G281" s="28">
        <v>267</v>
      </c>
      <c r="H281" s="34">
        <v>37773</v>
      </c>
      <c r="I281" s="39"/>
      <c r="J281" s="29">
        <f>IF(H281="","",VLOOKUP(H281,TETOS!B:C,2,0))</f>
        <v>1869.34</v>
      </c>
      <c r="K281" s="30">
        <f>IF(H281="","",VLOOKUP(H281,'INDICE INSS'!B:C,2,0))</f>
        <v>3.3218480000000001</v>
      </c>
      <c r="L281" s="23" t="str">
        <f t="shared" si="25"/>
        <v/>
      </c>
      <c r="M281" s="45"/>
      <c r="N281" s="45"/>
      <c r="P281" s="28">
        <v>267</v>
      </c>
      <c r="Q281" s="23" t="str">
        <f t="shared" si="26"/>
        <v>-</v>
      </c>
      <c r="V281" s="23" t="e">
        <f t="shared" si="27"/>
        <v>#NUM!</v>
      </c>
    </row>
    <row r="282" spans="4:22" ht="15.75" x14ac:dyDescent="0.25">
      <c r="D282" s="15"/>
      <c r="E282" s="15"/>
      <c r="F282" s="15"/>
      <c r="G282" s="28">
        <v>268</v>
      </c>
      <c r="H282" s="34">
        <v>37742</v>
      </c>
      <c r="I282" s="39"/>
      <c r="J282" s="29">
        <f>IF(H282="","",VLOOKUP(H282,TETOS!B:C,2,0))</f>
        <v>1561.56</v>
      </c>
      <c r="K282" s="30">
        <f>IF(H282="","",VLOOKUP(H282,'INDICE INSS'!B:C,2,0))</f>
        <v>3.2995869999999998</v>
      </c>
      <c r="L282" s="23" t="str">
        <f t="shared" si="25"/>
        <v/>
      </c>
      <c r="M282" s="45"/>
      <c r="N282" s="45"/>
      <c r="P282" s="28">
        <v>268</v>
      </c>
      <c r="Q282" s="23" t="str">
        <f t="shared" si="26"/>
        <v>-</v>
      </c>
      <c r="V282" s="23" t="e">
        <f t="shared" si="27"/>
        <v>#NUM!</v>
      </c>
    </row>
    <row r="283" spans="4:22" ht="15.75" x14ac:dyDescent="0.25">
      <c r="D283" s="15"/>
      <c r="E283" s="15"/>
      <c r="F283" s="15"/>
      <c r="G283" s="28">
        <v>269</v>
      </c>
      <c r="H283" s="34">
        <v>37712</v>
      </c>
      <c r="I283" s="39"/>
      <c r="J283" s="29">
        <f>IF(H283="","",VLOOKUP(H283,TETOS!B:C,2,0))</f>
        <v>1561.56</v>
      </c>
      <c r="K283" s="30">
        <f>IF(H283="","",VLOOKUP(H283,'INDICE INSS'!B:C,2,0))</f>
        <v>3.3131219999999999</v>
      </c>
      <c r="L283" s="23" t="str">
        <f t="shared" si="25"/>
        <v/>
      </c>
      <c r="M283" s="45"/>
      <c r="N283" s="45"/>
      <c r="P283" s="28">
        <v>269</v>
      </c>
      <c r="Q283" s="23" t="str">
        <f t="shared" si="26"/>
        <v>-</v>
      </c>
      <c r="V283" s="23" t="e">
        <f t="shared" si="27"/>
        <v>#NUM!</v>
      </c>
    </row>
    <row r="284" spans="4:22" ht="15.75" x14ac:dyDescent="0.25">
      <c r="D284" s="15"/>
      <c r="E284" s="15"/>
      <c r="F284" s="15"/>
      <c r="G284" s="28">
        <v>270</v>
      </c>
      <c r="H284" s="34">
        <v>37681</v>
      </c>
      <c r="I284" s="39"/>
      <c r="J284" s="29">
        <f>IF(H284="","",VLOOKUP(H284,TETOS!B:C,2,0))</f>
        <v>1561.56</v>
      </c>
      <c r="K284" s="30">
        <f>IF(H284="","",VLOOKUP(H284,'INDICE INSS'!B:C,2,0))</f>
        <v>3.3681160000000001</v>
      </c>
      <c r="L284" s="23" t="str">
        <f t="shared" si="25"/>
        <v/>
      </c>
      <c r="M284" s="45"/>
      <c r="N284" s="45"/>
      <c r="P284" s="28">
        <v>270</v>
      </c>
      <c r="Q284" s="23" t="str">
        <f t="shared" si="26"/>
        <v>-</v>
      </c>
      <c r="V284" s="23" t="e">
        <f t="shared" si="27"/>
        <v>#NUM!</v>
      </c>
    </row>
    <row r="285" spans="4:22" ht="15.75" x14ac:dyDescent="0.25">
      <c r="D285" s="15"/>
      <c r="E285" s="15"/>
      <c r="F285" s="15"/>
      <c r="G285" s="28">
        <v>271</v>
      </c>
      <c r="H285" s="34">
        <v>37653</v>
      </c>
      <c r="I285" s="39"/>
      <c r="J285" s="29">
        <f>IF(H285="","",VLOOKUP(H285,TETOS!B:C,2,0))</f>
        <v>1561.56</v>
      </c>
      <c r="K285" s="30">
        <f>IF(H285="","",VLOOKUP(H285,'INDICE INSS'!B:C,2,0))</f>
        <v>3.4216600000000001</v>
      </c>
      <c r="L285" s="23" t="str">
        <f t="shared" si="25"/>
        <v/>
      </c>
      <c r="M285" s="45"/>
      <c r="N285" s="45"/>
      <c r="P285" s="28">
        <v>271</v>
      </c>
      <c r="Q285" s="23" t="str">
        <f t="shared" si="26"/>
        <v>-</v>
      </c>
      <c r="V285" s="23" t="e">
        <f t="shared" si="27"/>
        <v>#NUM!</v>
      </c>
    </row>
    <row r="286" spans="4:22" ht="15.75" x14ac:dyDescent="0.25">
      <c r="D286" s="15"/>
      <c r="E286" s="15"/>
      <c r="F286" s="15"/>
      <c r="G286" s="28">
        <v>272</v>
      </c>
      <c r="H286" s="34">
        <v>37622</v>
      </c>
      <c r="I286" s="39"/>
      <c r="J286" s="29">
        <f>IF(H286="","",VLOOKUP(H286,TETOS!B:C,2,0))</f>
        <v>1561.56</v>
      </c>
      <c r="K286" s="30">
        <f>IF(H286="","",VLOOKUP(H286,'INDICE INSS'!B:C,2,0))</f>
        <v>3.4959150000000001</v>
      </c>
      <c r="L286" s="23" t="str">
        <f t="shared" si="25"/>
        <v/>
      </c>
      <c r="M286" s="45"/>
      <c r="N286" s="45"/>
      <c r="P286" s="28">
        <v>272</v>
      </c>
      <c r="Q286" s="23" t="str">
        <f t="shared" si="26"/>
        <v>-</v>
      </c>
      <c r="V286" s="23" t="e">
        <f t="shared" si="27"/>
        <v>#NUM!</v>
      </c>
    </row>
    <row r="287" spans="4:22" ht="15.75" x14ac:dyDescent="0.25">
      <c r="D287" s="15"/>
      <c r="E287" s="15"/>
      <c r="F287" s="15"/>
      <c r="G287" s="28">
        <v>273</v>
      </c>
      <c r="H287" s="34">
        <v>37591</v>
      </c>
      <c r="I287" s="39"/>
      <c r="J287" s="29">
        <f>IF(H287="","",VLOOKUP(H287,TETOS!B:C,2,0))</f>
        <v>1561.56</v>
      </c>
      <c r="K287" s="30">
        <f>IF(H287="","",VLOOKUP(H287,'INDICE INSS'!B:C,2,0))</f>
        <v>3.5903</v>
      </c>
      <c r="L287" s="23" t="str">
        <f t="shared" si="25"/>
        <v/>
      </c>
      <c r="M287" s="45"/>
      <c r="N287" s="45"/>
      <c r="P287" s="28">
        <v>273</v>
      </c>
      <c r="Q287" s="23" t="str">
        <f t="shared" si="26"/>
        <v>-</v>
      </c>
      <c r="V287" s="23" t="e">
        <f t="shared" si="27"/>
        <v>#NUM!</v>
      </c>
    </row>
    <row r="288" spans="4:22" ht="15.75" x14ac:dyDescent="0.25">
      <c r="D288" s="15"/>
      <c r="E288" s="15"/>
      <c r="F288" s="15"/>
      <c r="G288" s="28">
        <v>274</v>
      </c>
      <c r="H288" s="34">
        <v>37561</v>
      </c>
      <c r="I288" s="39"/>
      <c r="J288" s="29">
        <f>IF(H288="","",VLOOKUP(H288,TETOS!B:C,2,0))</f>
        <v>1561.56</v>
      </c>
      <c r="K288" s="30">
        <f>IF(H288="","",VLOOKUP(H288,'INDICE INSS'!B:C,2,0))</f>
        <v>3.7999869999999998</v>
      </c>
      <c r="L288" s="23" t="str">
        <f t="shared" si="25"/>
        <v/>
      </c>
      <c r="M288" s="45"/>
      <c r="N288" s="45"/>
      <c r="P288" s="28">
        <v>274</v>
      </c>
      <c r="Q288" s="23" t="str">
        <f t="shared" si="26"/>
        <v>-</v>
      </c>
      <c r="V288" s="23" t="e">
        <f t="shared" si="27"/>
        <v>#NUM!</v>
      </c>
    </row>
    <row r="289" spans="4:22" ht="15.75" x14ac:dyDescent="0.25">
      <c r="D289" s="15"/>
      <c r="E289" s="15"/>
      <c r="F289" s="15"/>
      <c r="G289" s="28">
        <v>275</v>
      </c>
      <c r="H289" s="34">
        <v>37530</v>
      </c>
      <c r="I289" s="39"/>
      <c r="J289" s="29">
        <f>IF(H289="","",VLOOKUP(H289,TETOS!B:C,2,0))</f>
        <v>1561.56</v>
      </c>
      <c r="K289" s="30">
        <f>IF(H289="","",VLOOKUP(H289,'INDICE INSS'!B:C,2,0))</f>
        <v>3.9599609999999998</v>
      </c>
      <c r="L289" s="23" t="str">
        <f t="shared" si="25"/>
        <v/>
      </c>
      <c r="M289" s="45"/>
      <c r="N289" s="45"/>
      <c r="P289" s="28">
        <v>275</v>
      </c>
      <c r="Q289" s="23" t="str">
        <f t="shared" si="26"/>
        <v>-</v>
      </c>
      <c r="V289" s="23" t="e">
        <f t="shared" si="27"/>
        <v>#NUM!</v>
      </c>
    </row>
    <row r="290" spans="4:22" ht="15.75" x14ac:dyDescent="0.25">
      <c r="D290" s="15"/>
      <c r="E290" s="15"/>
      <c r="F290" s="15"/>
      <c r="G290" s="28">
        <v>276</v>
      </c>
      <c r="H290" s="34">
        <v>37500</v>
      </c>
      <c r="I290" s="39"/>
      <c r="J290" s="29">
        <f>IF(H290="","",VLOOKUP(H290,TETOS!B:C,2,0))</f>
        <v>1561.56</v>
      </c>
      <c r="K290" s="30">
        <f>IF(H290="","",VLOOKUP(H290,'INDICE INSS'!B:C,2,0))</f>
        <v>4.0645100000000003</v>
      </c>
      <c r="L290" s="23" t="str">
        <f t="shared" ref="L290:L353" si="28">IF(I290="","",SMALL(I290:J290,1)*K290)</f>
        <v/>
      </c>
      <c r="M290" s="45"/>
      <c r="N290" s="45"/>
      <c r="P290" s="28">
        <v>276</v>
      </c>
      <c r="Q290" s="23" t="str">
        <f t="shared" si="26"/>
        <v>-</v>
      </c>
      <c r="V290" s="23" t="e">
        <f t="shared" si="27"/>
        <v>#NUM!</v>
      </c>
    </row>
    <row r="291" spans="4:22" ht="15.75" x14ac:dyDescent="0.25">
      <c r="D291" s="15"/>
      <c r="E291" s="15"/>
      <c r="F291" s="15"/>
      <c r="G291" s="28">
        <v>277</v>
      </c>
      <c r="H291" s="34">
        <v>37469</v>
      </c>
      <c r="I291" s="39"/>
      <c r="J291" s="29">
        <f>IF(H291="","",VLOOKUP(H291,TETOS!B:C,2,0))</f>
        <v>1561.56</v>
      </c>
      <c r="K291" s="30">
        <f>IF(H291="","",VLOOKUP(H291,'INDICE INSS'!B:C,2,0))</f>
        <v>4.160431</v>
      </c>
      <c r="L291" s="23" t="str">
        <f t="shared" si="28"/>
        <v/>
      </c>
      <c r="M291" s="45"/>
      <c r="N291" s="45"/>
      <c r="P291" s="28">
        <v>277</v>
      </c>
      <c r="Q291" s="23" t="str">
        <f t="shared" si="26"/>
        <v>-</v>
      </c>
      <c r="V291" s="23" t="e">
        <f t="shared" si="27"/>
        <v>#NUM!</v>
      </c>
    </row>
    <row r="292" spans="4:22" ht="15.75" x14ac:dyDescent="0.25">
      <c r="D292" s="15"/>
      <c r="E292" s="15"/>
      <c r="F292" s="15"/>
      <c r="G292" s="28">
        <v>278</v>
      </c>
      <c r="H292" s="34">
        <v>37438</v>
      </c>
      <c r="I292" s="39"/>
      <c r="J292" s="29">
        <f>IF(H292="","",VLOOKUP(H292,TETOS!B:C,2,0))</f>
        <v>1561.56</v>
      </c>
      <c r="K292" s="30">
        <f>IF(H292="","",VLOOKUP(H292,'INDICE INSS'!B:C,2,0))</f>
        <v>4.245711</v>
      </c>
      <c r="L292" s="23" t="str">
        <f t="shared" si="28"/>
        <v/>
      </c>
      <c r="M292" s="45"/>
      <c r="N292" s="45"/>
      <c r="P292" s="28">
        <v>278</v>
      </c>
      <c r="Q292" s="23" t="str">
        <f t="shared" si="26"/>
        <v>-</v>
      </c>
      <c r="V292" s="23" t="e">
        <f t="shared" si="27"/>
        <v>#NUM!</v>
      </c>
    </row>
    <row r="293" spans="4:22" ht="15.75" x14ac:dyDescent="0.25">
      <c r="D293" s="15"/>
      <c r="E293" s="15"/>
      <c r="F293" s="15"/>
      <c r="G293" s="28">
        <v>279</v>
      </c>
      <c r="H293" s="34">
        <v>37408</v>
      </c>
      <c r="I293" s="39"/>
      <c r="J293" s="29">
        <f>IF(H293="","",VLOOKUP(H293,TETOS!B:C,2,0))</f>
        <v>1561.56</v>
      </c>
      <c r="K293" s="30">
        <f>IF(H293="","",VLOOKUP(H293,'INDICE INSS'!B:C,2,0))</f>
        <v>4.3195930000000002</v>
      </c>
      <c r="L293" s="23" t="str">
        <f t="shared" si="28"/>
        <v/>
      </c>
      <c r="M293" s="45"/>
      <c r="N293" s="45"/>
      <c r="P293" s="28">
        <v>279</v>
      </c>
      <c r="Q293" s="23" t="str">
        <f t="shared" si="26"/>
        <v>-</v>
      </c>
      <c r="V293" s="23" t="e">
        <f t="shared" si="27"/>
        <v>#NUM!</v>
      </c>
    </row>
    <row r="294" spans="4:22" ht="15.75" x14ac:dyDescent="0.25">
      <c r="D294" s="15"/>
      <c r="E294" s="15"/>
      <c r="F294" s="15"/>
      <c r="G294" s="28">
        <v>280</v>
      </c>
      <c r="H294" s="34">
        <v>37377</v>
      </c>
      <c r="I294" s="39"/>
      <c r="J294" s="29">
        <f>IF(H294="","",VLOOKUP(H294,TETOS!B:C,2,0))</f>
        <v>1430</v>
      </c>
      <c r="K294" s="30">
        <f>IF(H294="","",VLOOKUP(H294,'INDICE INSS'!B:C,2,0))</f>
        <v>4.3675420000000003</v>
      </c>
      <c r="L294" s="23" t="str">
        <f t="shared" si="28"/>
        <v/>
      </c>
      <c r="M294" s="45"/>
      <c r="N294" s="45"/>
      <c r="P294" s="28">
        <v>280</v>
      </c>
      <c r="Q294" s="23" t="str">
        <f t="shared" si="26"/>
        <v>-</v>
      </c>
      <c r="V294" s="23" t="e">
        <f t="shared" si="27"/>
        <v>#NUM!</v>
      </c>
    </row>
    <row r="295" spans="4:22" ht="15.75" x14ac:dyDescent="0.25">
      <c r="D295" s="15"/>
      <c r="E295" s="15"/>
      <c r="F295" s="15"/>
      <c r="G295" s="28">
        <v>281</v>
      </c>
      <c r="H295" s="34">
        <v>37347</v>
      </c>
      <c r="I295" s="39"/>
      <c r="J295" s="29">
        <f>IF(H295="","",VLOOKUP(H295,TETOS!B:C,2,0))</f>
        <v>1430</v>
      </c>
      <c r="K295" s="30">
        <f>IF(H295="","",VLOOKUP(H295,'INDICE INSS'!B:C,2,0))</f>
        <v>4.3981130000000004</v>
      </c>
      <c r="L295" s="23" t="str">
        <f t="shared" si="28"/>
        <v/>
      </c>
      <c r="M295" s="45"/>
      <c r="N295" s="45"/>
      <c r="P295" s="28">
        <v>281</v>
      </c>
      <c r="Q295" s="23" t="str">
        <f t="shared" si="26"/>
        <v>-</v>
      </c>
      <c r="V295" s="23" t="e">
        <f t="shared" si="27"/>
        <v>#NUM!</v>
      </c>
    </row>
    <row r="296" spans="4:22" ht="15.75" x14ac:dyDescent="0.25">
      <c r="D296" s="15"/>
      <c r="E296" s="15"/>
      <c r="F296" s="15"/>
      <c r="G296" s="28">
        <v>282</v>
      </c>
      <c r="H296" s="34">
        <v>37316</v>
      </c>
      <c r="I296" s="39"/>
      <c r="J296" s="29">
        <f>IF(H296="","",VLOOKUP(H296,TETOS!B:C,2,0))</f>
        <v>1430</v>
      </c>
      <c r="K296" s="30">
        <f>IF(H296="","",VLOOKUP(H296,'INDICE INSS'!B:C,2,0))</f>
        <v>4.4029550000000004</v>
      </c>
      <c r="L296" s="23" t="str">
        <f t="shared" si="28"/>
        <v/>
      </c>
      <c r="M296" s="45"/>
      <c r="N296" s="45"/>
      <c r="P296" s="28">
        <v>282</v>
      </c>
      <c r="Q296" s="23" t="str">
        <f t="shared" si="26"/>
        <v>-</v>
      </c>
      <c r="V296" s="23" t="e">
        <f t="shared" si="27"/>
        <v>#NUM!</v>
      </c>
    </row>
    <row r="297" spans="4:22" ht="15.75" x14ac:dyDescent="0.25">
      <c r="D297" s="15"/>
      <c r="E297" s="15"/>
      <c r="F297" s="15"/>
      <c r="G297" s="28">
        <v>283</v>
      </c>
      <c r="H297" s="34">
        <v>37288</v>
      </c>
      <c r="I297" s="39"/>
      <c r="J297" s="29">
        <f>IF(H297="","",VLOOKUP(H297,TETOS!B:C,2,0))</f>
        <v>1430</v>
      </c>
      <c r="K297" s="30">
        <f>IF(H297="","",VLOOKUP(H297,'INDICE INSS'!B:C,2,0))</f>
        <v>4.4108799999999997</v>
      </c>
      <c r="L297" s="23" t="str">
        <f t="shared" si="28"/>
        <v/>
      </c>
      <c r="M297" s="45"/>
      <c r="N297" s="45"/>
      <c r="P297" s="28">
        <v>283</v>
      </c>
      <c r="Q297" s="23" t="str">
        <f t="shared" si="26"/>
        <v>-</v>
      </c>
      <c r="V297" s="23" t="e">
        <f t="shared" si="27"/>
        <v>#NUM!</v>
      </c>
    </row>
    <row r="298" spans="4:22" ht="15.75" x14ac:dyDescent="0.25">
      <c r="D298" s="15"/>
      <c r="E298" s="15"/>
      <c r="F298" s="15"/>
      <c r="G298" s="28">
        <v>284</v>
      </c>
      <c r="H298" s="34">
        <v>37257</v>
      </c>
      <c r="I298" s="39"/>
      <c r="J298" s="29">
        <f>IF(H298="","",VLOOKUP(H298,TETOS!B:C,2,0))</f>
        <v>1430</v>
      </c>
      <c r="K298" s="30">
        <f>IF(H298="","",VLOOKUP(H298,'INDICE INSS'!B:C,2,0))</f>
        <v>4.4192600000000004</v>
      </c>
      <c r="L298" s="23" t="str">
        <f t="shared" si="28"/>
        <v/>
      </c>
      <c r="M298" s="45"/>
      <c r="N298" s="45"/>
      <c r="P298" s="28">
        <v>284</v>
      </c>
      <c r="Q298" s="23" t="str">
        <f t="shared" si="26"/>
        <v>-</v>
      </c>
      <c r="V298" s="23" t="e">
        <f t="shared" si="27"/>
        <v>#NUM!</v>
      </c>
    </row>
    <row r="299" spans="4:22" ht="15.75" x14ac:dyDescent="0.25">
      <c r="D299" s="15"/>
      <c r="E299" s="15"/>
      <c r="F299" s="15"/>
      <c r="G299" s="28">
        <v>285</v>
      </c>
      <c r="H299" s="34">
        <v>37226</v>
      </c>
      <c r="I299" s="39"/>
      <c r="J299" s="29">
        <f>IF(H299="","",VLOOKUP(H299,TETOS!B:C,2,0))</f>
        <v>1430</v>
      </c>
      <c r="K299" s="30">
        <f>IF(H299="","",VLOOKUP(H299,'INDICE INSS'!B:C,2,0))</f>
        <v>4.427206</v>
      </c>
      <c r="L299" s="23" t="str">
        <f t="shared" si="28"/>
        <v/>
      </c>
      <c r="M299" s="45"/>
      <c r="N299" s="45"/>
      <c r="P299" s="28">
        <v>285</v>
      </c>
      <c r="Q299" s="23" t="str">
        <f t="shared" si="26"/>
        <v>-</v>
      </c>
      <c r="V299" s="23" t="e">
        <f t="shared" si="27"/>
        <v>#NUM!</v>
      </c>
    </row>
    <row r="300" spans="4:22" ht="15.75" x14ac:dyDescent="0.25">
      <c r="D300" s="15"/>
      <c r="E300" s="15"/>
      <c r="F300" s="15"/>
      <c r="G300" s="28">
        <v>286</v>
      </c>
      <c r="H300" s="34">
        <v>37196</v>
      </c>
      <c r="I300" s="39"/>
      <c r="J300" s="29">
        <f>IF(H300="","",VLOOKUP(H300,TETOS!B:C,2,0))</f>
        <v>1430</v>
      </c>
      <c r="K300" s="30">
        <f>IF(H300="","",VLOOKUP(H300,'INDICE INSS'!B:C,2,0))</f>
        <v>4.4608549999999996</v>
      </c>
      <c r="L300" s="23" t="str">
        <f t="shared" si="28"/>
        <v/>
      </c>
      <c r="M300" s="45"/>
      <c r="N300" s="45"/>
      <c r="P300" s="28">
        <v>286</v>
      </c>
      <c r="Q300" s="23" t="str">
        <f t="shared" si="26"/>
        <v>-</v>
      </c>
      <c r="V300" s="23" t="e">
        <f t="shared" si="27"/>
        <v>#NUM!</v>
      </c>
    </row>
    <row r="301" spans="4:22" ht="15.75" x14ac:dyDescent="0.25">
      <c r="D301" s="15"/>
      <c r="E301" s="15"/>
      <c r="F301" s="15"/>
      <c r="G301" s="28">
        <v>287</v>
      </c>
      <c r="H301" s="34">
        <v>37165</v>
      </c>
      <c r="I301" s="39"/>
      <c r="J301" s="29">
        <f>IF(H301="","",VLOOKUP(H301,TETOS!B:C,2,0))</f>
        <v>1430</v>
      </c>
      <c r="K301" s="30">
        <f>IF(H301="","",VLOOKUP(H301,'INDICE INSS'!B:C,2,0))</f>
        <v>4.5255409999999996</v>
      </c>
      <c r="L301" s="23" t="str">
        <f t="shared" si="28"/>
        <v/>
      </c>
      <c r="M301" s="45"/>
      <c r="N301" s="45"/>
      <c r="P301" s="28">
        <v>287</v>
      </c>
      <c r="Q301" s="23" t="str">
        <f t="shared" si="26"/>
        <v>-</v>
      </c>
      <c r="V301" s="23" t="e">
        <f t="shared" si="27"/>
        <v>#NUM!</v>
      </c>
    </row>
    <row r="302" spans="4:22" ht="15.75" x14ac:dyDescent="0.25">
      <c r="D302" s="15"/>
      <c r="E302" s="15"/>
      <c r="F302" s="15"/>
      <c r="G302" s="28">
        <v>288</v>
      </c>
      <c r="H302" s="34">
        <v>37135</v>
      </c>
      <c r="I302" s="39"/>
      <c r="J302" s="29">
        <f>IF(H302="","",VLOOKUP(H302,TETOS!B:C,2,0))</f>
        <v>1430</v>
      </c>
      <c r="K302" s="30">
        <f>IF(H302="","",VLOOKUP(H302,'INDICE INSS'!B:C,2,0))</f>
        <v>4.542732</v>
      </c>
      <c r="L302" s="23" t="str">
        <f t="shared" si="28"/>
        <v/>
      </c>
      <c r="M302" s="45"/>
      <c r="N302" s="45"/>
      <c r="P302" s="28">
        <v>288</v>
      </c>
      <c r="Q302" s="23" t="str">
        <f t="shared" si="26"/>
        <v>-</v>
      </c>
      <c r="V302" s="23" t="e">
        <f t="shared" si="27"/>
        <v>#NUM!</v>
      </c>
    </row>
    <row r="303" spans="4:22" ht="15.75" x14ac:dyDescent="0.25">
      <c r="D303" s="15"/>
      <c r="E303" s="15"/>
      <c r="F303" s="15"/>
      <c r="G303" s="28">
        <v>289</v>
      </c>
      <c r="H303" s="34">
        <v>37104</v>
      </c>
      <c r="I303" s="39"/>
      <c r="J303" s="29">
        <f>IF(H303="","",VLOOKUP(H303,TETOS!B:C,2,0))</f>
        <v>1430</v>
      </c>
      <c r="K303" s="30">
        <f>IF(H303="","",VLOOKUP(H303,'INDICE INSS'!B:C,2,0))</f>
        <v>4.5836249999999996</v>
      </c>
      <c r="L303" s="23" t="str">
        <f t="shared" si="28"/>
        <v/>
      </c>
      <c r="M303" s="45"/>
      <c r="N303" s="45"/>
      <c r="P303" s="28">
        <v>289</v>
      </c>
      <c r="Q303" s="23" t="str">
        <f t="shared" si="26"/>
        <v>-</v>
      </c>
      <c r="V303" s="23" t="e">
        <f t="shared" si="27"/>
        <v>#NUM!</v>
      </c>
    </row>
    <row r="304" spans="4:22" ht="15.75" x14ac:dyDescent="0.25">
      <c r="D304" s="15"/>
      <c r="E304" s="15"/>
      <c r="F304" s="15"/>
      <c r="G304" s="28">
        <v>290</v>
      </c>
      <c r="H304" s="34">
        <v>37073</v>
      </c>
      <c r="I304" s="39"/>
      <c r="J304" s="29">
        <f>IF(H304="","",VLOOKUP(H304,TETOS!B:C,2,0))</f>
        <v>1430</v>
      </c>
      <c r="K304" s="30">
        <f>IF(H304="","",VLOOKUP(H304,'INDICE INSS'!B:C,2,0))</f>
        <v>4.657877</v>
      </c>
      <c r="L304" s="23" t="str">
        <f t="shared" si="28"/>
        <v/>
      </c>
      <c r="M304" s="45"/>
      <c r="N304" s="45"/>
      <c r="P304" s="28">
        <v>290</v>
      </c>
      <c r="Q304" s="23" t="str">
        <f t="shared" si="26"/>
        <v>-</v>
      </c>
      <c r="V304" s="23" t="e">
        <f t="shared" si="27"/>
        <v>#NUM!</v>
      </c>
    </row>
    <row r="305" spans="4:22" ht="15.75" x14ac:dyDescent="0.25">
      <c r="D305" s="15"/>
      <c r="E305" s="15"/>
      <c r="F305" s="15"/>
      <c r="G305" s="28">
        <v>291</v>
      </c>
      <c r="H305" s="34">
        <v>37043</v>
      </c>
      <c r="I305" s="39"/>
      <c r="J305" s="29">
        <f>IF(H305="","",VLOOKUP(H305,TETOS!B:C,2,0))</f>
        <v>1430</v>
      </c>
      <c r="K305" s="30">
        <f>IF(H305="","",VLOOKUP(H305,'INDICE INSS'!B:C,2,0))</f>
        <v>4.7258849999999999</v>
      </c>
      <c r="L305" s="23" t="str">
        <f t="shared" si="28"/>
        <v/>
      </c>
      <c r="M305" s="45"/>
      <c r="N305" s="45"/>
      <c r="P305" s="28">
        <v>291</v>
      </c>
      <c r="Q305" s="23" t="str">
        <f t="shared" si="26"/>
        <v>-</v>
      </c>
      <c r="V305" s="23" t="e">
        <f t="shared" si="27"/>
        <v>#NUM!</v>
      </c>
    </row>
    <row r="306" spans="4:22" ht="15.75" x14ac:dyDescent="0.25">
      <c r="D306" s="15"/>
      <c r="E306" s="15"/>
      <c r="F306" s="15"/>
      <c r="G306" s="28">
        <v>292</v>
      </c>
      <c r="H306" s="34">
        <v>37012</v>
      </c>
      <c r="I306" s="39"/>
      <c r="J306" s="29">
        <f>IF(H306="","",VLOOKUP(H306,TETOS!B:C,2,0))</f>
        <v>1328.25</v>
      </c>
      <c r="K306" s="30">
        <f>IF(H306="","",VLOOKUP(H306,'INDICE INSS'!B:C,2,0))</f>
        <v>4.746677</v>
      </c>
      <c r="L306" s="23" t="str">
        <f t="shared" si="28"/>
        <v/>
      </c>
      <c r="M306" s="45"/>
      <c r="N306" s="45"/>
      <c r="P306" s="28">
        <v>292</v>
      </c>
      <c r="Q306" s="23" t="str">
        <f t="shared" si="26"/>
        <v>-</v>
      </c>
      <c r="V306" s="23" t="e">
        <f t="shared" si="27"/>
        <v>#NUM!</v>
      </c>
    </row>
    <row r="307" spans="4:22" ht="15.75" x14ac:dyDescent="0.25">
      <c r="D307" s="15"/>
      <c r="E307" s="15"/>
      <c r="F307" s="15"/>
      <c r="G307" s="28">
        <v>293</v>
      </c>
      <c r="H307" s="34">
        <v>36982</v>
      </c>
      <c r="I307" s="39"/>
      <c r="J307" s="29">
        <f>IF(H307="","",VLOOKUP(H307,TETOS!B:C,2,0))</f>
        <v>1328.25</v>
      </c>
      <c r="K307" s="30">
        <f>IF(H307="","",VLOOKUP(H307,'INDICE INSS'!B:C,2,0))</f>
        <v>4.8003099999999996</v>
      </c>
      <c r="L307" s="23" t="str">
        <f t="shared" si="28"/>
        <v/>
      </c>
      <c r="M307" s="45"/>
      <c r="N307" s="45"/>
      <c r="P307" s="28">
        <v>293</v>
      </c>
      <c r="Q307" s="23" t="str">
        <f t="shared" si="26"/>
        <v>-</v>
      </c>
      <c r="V307" s="23" t="e">
        <f t="shared" si="27"/>
        <v>#NUM!</v>
      </c>
    </row>
    <row r="308" spans="4:22" ht="15.75" x14ac:dyDescent="0.25">
      <c r="D308" s="15"/>
      <c r="E308" s="15"/>
      <c r="F308" s="15"/>
      <c r="G308" s="28">
        <v>294</v>
      </c>
      <c r="H308" s="34">
        <v>36951</v>
      </c>
      <c r="I308" s="39"/>
      <c r="J308" s="29">
        <f>IF(H308="","",VLOOKUP(H308,TETOS!B:C,2,0))</f>
        <v>1328.25</v>
      </c>
      <c r="K308" s="30">
        <f>IF(H308="","",VLOOKUP(H308,'INDICE INSS'!B:C,2,0))</f>
        <v>4.8387140000000004</v>
      </c>
      <c r="L308" s="23" t="str">
        <f t="shared" si="28"/>
        <v/>
      </c>
      <c r="M308" s="45"/>
      <c r="N308" s="45"/>
      <c r="P308" s="28">
        <v>294</v>
      </c>
      <c r="Q308" s="23" t="str">
        <f t="shared" si="26"/>
        <v>-</v>
      </c>
      <c r="V308" s="23" t="e">
        <f t="shared" si="27"/>
        <v>#NUM!</v>
      </c>
    </row>
    <row r="309" spans="4:22" ht="15.75" x14ac:dyDescent="0.25">
      <c r="D309" s="15"/>
      <c r="E309" s="15"/>
      <c r="F309" s="15"/>
      <c r="G309" s="28">
        <v>295</v>
      </c>
      <c r="H309" s="34">
        <v>36923</v>
      </c>
      <c r="I309" s="39"/>
      <c r="J309" s="29">
        <f>IF(H309="","",VLOOKUP(H309,TETOS!B:C,2,0))</f>
        <v>1328.25</v>
      </c>
      <c r="K309" s="30">
        <f>IF(H309="","",VLOOKUP(H309,'INDICE INSS'!B:C,2,0))</f>
        <v>4.8551710000000003</v>
      </c>
      <c r="L309" s="23" t="str">
        <f t="shared" si="28"/>
        <v/>
      </c>
      <c r="M309" s="45"/>
      <c r="N309" s="45"/>
      <c r="P309" s="28">
        <v>295</v>
      </c>
      <c r="Q309" s="23" t="str">
        <f t="shared" si="26"/>
        <v>-</v>
      </c>
      <c r="V309" s="23" t="e">
        <f t="shared" si="27"/>
        <v>#NUM!</v>
      </c>
    </row>
    <row r="310" spans="4:22" ht="15.75" x14ac:dyDescent="0.25">
      <c r="D310" s="15"/>
      <c r="E310" s="15"/>
      <c r="F310" s="15"/>
      <c r="G310" s="28">
        <v>296</v>
      </c>
      <c r="H310" s="34">
        <v>36892</v>
      </c>
      <c r="I310" s="39"/>
      <c r="J310" s="29">
        <f>IF(H310="","",VLOOKUP(H310,TETOS!B:C,2,0))</f>
        <v>1328.25</v>
      </c>
      <c r="K310" s="30">
        <f>IF(H310="","",VLOOKUP(H310,'INDICE INSS'!B:C,2,0))</f>
        <v>4.8789540000000002</v>
      </c>
      <c r="L310" s="23" t="str">
        <f t="shared" si="28"/>
        <v/>
      </c>
      <c r="M310" s="45"/>
      <c r="N310" s="45"/>
      <c r="P310" s="28">
        <v>296</v>
      </c>
      <c r="Q310" s="23" t="str">
        <f t="shared" si="26"/>
        <v>-</v>
      </c>
      <c r="V310" s="23" t="e">
        <f t="shared" si="27"/>
        <v>#NUM!</v>
      </c>
    </row>
    <row r="311" spans="4:22" ht="15.75" x14ac:dyDescent="0.25">
      <c r="D311" s="15"/>
      <c r="E311" s="15"/>
      <c r="F311" s="15"/>
      <c r="G311" s="28">
        <v>297</v>
      </c>
      <c r="H311" s="34">
        <v>36861</v>
      </c>
      <c r="I311" s="39"/>
      <c r="J311" s="29">
        <f>IF(H311="","",VLOOKUP(H311,TETOS!B:C,2,0))</f>
        <v>1328.25</v>
      </c>
      <c r="K311" s="30">
        <f>IF(H311="","",VLOOKUP(H311,'INDICE INSS'!B:C,2,0))</f>
        <v>4.9160329999999997</v>
      </c>
      <c r="L311" s="23" t="str">
        <f t="shared" si="28"/>
        <v/>
      </c>
      <c r="M311" s="45"/>
      <c r="N311" s="45"/>
      <c r="P311" s="28">
        <v>297</v>
      </c>
      <c r="Q311" s="23" t="str">
        <f t="shared" si="26"/>
        <v>-</v>
      </c>
      <c r="V311" s="23" t="e">
        <f t="shared" si="27"/>
        <v>#NUM!</v>
      </c>
    </row>
    <row r="312" spans="4:22" ht="15.75" x14ac:dyDescent="0.25">
      <c r="D312" s="15"/>
      <c r="E312" s="15"/>
      <c r="F312" s="15"/>
      <c r="G312" s="28">
        <v>298</v>
      </c>
      <c r="H312" s="34">
        <v>36831</v>
      </c>
      <c r="I312" s="39"/>
      <c r="J312" s="29">
        <f>IF(H312="","",VLOOKUP(H312,TETOS!B:C,2,0))</f>
        <v>1328.25</v>
      </c>
      <c r="K312" s="30">
        <f>IF(H312="","",VLOOKUP(H312,'INDICE INSS'!B:C,2,0))</f>
        <v>4.9352109999999998</v>
      </c>
      <c r="L312" s="23" t="str">
        <f t="shared" si="28"/>
        <v/>
      </c>
      <c r="M312" s="45"/>
      <c r="N312" s="45"/>
      <c r="P312" s="28">
        <v>298</v>
      </c>
      <c r="Q312" s="23" t="str">
        <f t="shared" si="26"/>
        <v>-</v>
      </c>
      <c r="V312" s="23" t="e">
        <f t="shared" si="27"/>
        <v>#NUM!</v>
      </c>
    </row>
    <row r="313" spans="4:22" ht="15.75" x14ac:dyDescent="0.25">
      <c r="D313" s="15"/>
      <c r="E313" s="15"/>
      <c r="F313" s="15"/>
      <c r="G313" s="28">
        <v>299</v>
      </c>
      <c r="H313" s="34">
        <v>36800</v>
      </c>
      <c r="I313" s="39"/>
      <c r="J313" s="29">
        <f>IF(H313="","",VLOOKUP(H313,TETOS!B:C,2,0))</f>
        <v>1328.25</v>
      </c>
      <c r="K313" s="30">
        <f>IF(H313="","",VLOOKUP(H313,'INDICE INSS'!B:C,2,0))</f>
        <v>4.953468</v>
      </c>
      <c r="L313" s="23" t="str">
        <f t="shared" si="28"/>
        <v/>
      </c>
      <c r="M313" s="45"/>
      <c r="N313" s="45"/>
      <c r="P313" s="28">
        <v>299</v>
      </c>
      <c r="Q313" s="23" t="str">
        <f t="shared" si="26"/>
        <v>-</v>
      </c>
      <c r="V313" s="23" t="e">
        <f t="shared" si="27"/>
        <v>#NUM!</v>
      </c>
    </row>
    <row r="314" spans="4:22" ht="15.75" x14ac:dyDescent="0.25">
      <c r="D314" s="15"/>
      <c r="E314" s="15"/>
      <c r="F314" s="15"/>
      <c r="G314" s="28">
        <v>300</v>
      </c>
      <c r="H314" s="34">
        <v>36770</v>
      </c>
      <c r="I314" s="39"/>
      <c r="J314" s="29">
        <f>IF(H314="","",VLOOKUP(H314,TETOS!B:C,2,0))</f>
        <v>1328.25</v>
      </c>
      <c r="K314" s="30">
        <f>IF(H314="","",VLOOKUP(H314,'INDICE INSS'!B:C,2,0))</f>
        <v>4.9876469999999999</v>
      </c>
      <c r="L314" s="23" t="str">
        <f t="shared" si="28"/>
        <v/>
      </c>
      <c r="M314" s="45"/>
      <c r="N314" s="45"/>
      <c r="P314" s="28">
        <v>300</v>
      </c>
      <c r="Q314" s="23" t="str">
        <f t="shared" si="26"/>
        <v>-</v>
      </c>
      <c r="V314" s="23" t="e">
        <f t="shared" si="27"/>
        <v>#NUM!</v>
      </c>
    </row>
    <row r="315" spans="4:22" ht="15.75" x14ac:dyDescent="0.25">
      <c r="D315" s="15"/>
      <c r="E315" s="15"/>
      <c r="F315" s="15"/>
      <c r="G315" s="28">
        <v>301</v>
      </c>
      <c r="H315" s="34">
        <v>36739</v>
      </c>
      <c r="I315" s="39"/>
      <c r="J315" s="29">
        <f>IF(H315="","",VLOOKUP(H315,TETOS!B:C,2,0))</f>
        <v>1328.25</v>
      </c>
      <c r="K315" s="30">
        <f>IF(H315="","",VLOOKUP(H315,'INDICE INSS'!B:C,2,0))</f>
        <v>5.0784269999999996</v>
      </c>
      <c r="L315" s="23" t="str">
        <f t="shared" si="28"/>
        <v/>
      </c>
      <c r="M315" s="45"/>
      <c r="N315" s="45"/>
      <c r="P315" s="28">
        <v>301</v>
      </c>
      <c r="Q315" s="23" t="str">
        <f t="shared" si="26"/>
        <v>-</v>
      </c>
      <c r="V315" s="23" t="e">
        <f t="shared" si="27"/>
        <v>#NUM!</v>
      </c>
    </row>
    <row r="316" spans="4:22" ht="15.75" x14ac:dyDescent="0.25">
      <c r="D316" s="15"/>
      <c r="E316" s="15"/>
      <c r="F316" s="15"/>
      <c r="G316" s="28">
        <v>302</v>
      </c>
      <c r="H316" s="34">
        <v>36708</v>
      </c>
      <c r="I316" s="39"/>
      <c r="J316" s="29">
        <f>IF(H316="","",VLOOKUP(H316,TETOS!B:C,2,0))</f>
        <v>1328.25</v>
      </c>
      <c r="K316" s="30">
        <f>IF(H316="","",VLOOKUP(H316,'INDICE INSS'!B:C,2,0))</f>
        <v>5.1931979999999998</v>
      </c>
      <c r="L316" s="23" t="str">
        <f t="shared" si="28"/>
        <v/>
      </c>
      <c r="M316" s="45"/>
      <c r="N316" s="45"/>
      <c r="P316" s="28">
        <v>302</v>
      </c>
      <c r="Q316" s="23" t="str">
        <f t="shared" si="26"/>
        <v>-</v>
      </c>
      <c r="V316" s="23" t="e">
        <f t="shared" si="27"/>
        <v>#NUM!</v>
      </c>
    </row>
    <row r="317" spans="4:22" ht="15.75" x14ac:dyDescent="0.25">
      <c r="D317" s="15"/>
      <c r="E317" s="15"/>
      <c r="F317" s="15"/>
      <c r="G317" s="28">
        <v>303</v>
      </c>
      <c r="H317" s="34">
        <v>36678</v>
      </c>
      <c r="I317" s="39"/>
      <c r="J317" s="29">
        <f>IF(H317="","",VLOOKUP(H317,TETOS!B:C,2,0))</f>
        <v>1328.25</v>
      </c>
      <c r="K317" s="30">
        <f>IF(H317="","",VLOOKUP(H317,'INDICE INSS'!B:C,2,0))</f>
        <v>5.2414899999999998</v>
      </c>
      <c r="L317" s="23" t="str">
        <f t="shared" si="28"/>
        <v/>
      </c>
      <c r="M317" s="45"/>
      <c r="N317" s="45"/>
      <c r="P317" s="28">
        <v>303</v>
      </c>
      <c r="Q317" s="23" t="str">
        <f t="shared" si="26"/>
        <v>-</v>
      </c>
      <c r="V317" s="23" t="e">
        <f t="shared" si="27"/>
        <v>#NUM!</v>
      </c>
    </row>
    <row r="318" spans="4:22" ht="15.75" x14ac:dyDescent="0.25">
      <c r="D318" s="15"/>
      <c r="E318" s="15"/>
      <c r="F318" s="15"/>
      <c r="G318" s="28">
        <v>304</v>
      </c>
      <c r="H318" s="34">
        <v>36647</v>
      </c>
      <c r="I318" s="39"/>
      <c r="J318" s="29">
        <f>IF(H318="","",VLOOKUP(H318,TETOS!B:C,2,0))</f>
        <v>1255.32</v>
      </c>
      <c r="K318" s="30">
        <f>IF(H318="","",VLOOKUP(H318,'INDICE INSS'!B:C,2,0))</f>
        <v>5.2766099999999998</v>
      </c>
      <c r="L318" s="23" t="str">
        <f t="shared" si="28"/>
        <v/>
      </c>
      <c r="M318" s="45"/>
      <c r="N318" s="45"/>
      <c r="P318" s="28">
        <v>304</v>
      </c>
      <c r="Q318" s="23" t="str">
        <f t="shared" si="26"/>
        <v>-</v>
      </c>
      <c r="V318" s="23" t="e">
        <f t="shared" si="27"/>
        <v>#NUM!</v>
      </c>
    </row>
    <row r="319" spans="4:22" ht="15.75" x14ac:dyDescent="0.25">
      <c r="D319" s="15"/>
      <c r="E319" s="15"/>
      <c r="F319" s="15"/>
      <c r="G319" s="28">
        <v>305</v>
      </c>
      <c r="H319" s="34">
        <v>36617</v>
      </c>
      <c r="I319" s="39"/>
      <c r="J319" s="29">
        <f>IF(H319="","",VLOOKUP(H319,TETOS!B:C,2,0))</f>
        <v>1255.32</v>
      </c>
      <c r="K319" s="30">
        <f>IF(H319="","",VLOOKUP(H319,'INDICE INSS'!B:C,2,0))</f>
        <v>5.2834690000000002</v>
      </c>
      <c r="L319" s="23" t="str">
        <f t="shared" si="28"/>
        <v/>
      </c>
      <c r="M319" s="45"/>
      <c r="N319" s="45"/>
      <c r="P319" s="28">
        <v>305</v>
      </c>
      <c r="Q319" s="23" t="str">
        <f t="shared" si="26"/>
        <v>-</v>
      </c>
      <c r="V319" s="23" t="e">
        <f t="shared" si="27"/>
        <v>#NUM!</v>
      </c>
    </row>
    <row r="320" spans="4:22" ht="15.75" x14ac:dyDescent="0.25">
      <c r="D320" s="15"/>
      <c r="E320" s="15"/>
      <c r="F320" s="15"/>
      <c r="G320" s="28">
        <v>306</v>
      </c>
      <c r="H320" s="34">
        <v>36586</v>
      </c>
      <c r="I320" s="39"/>
      <c r="J320" s="29">
        <f>IF(H320="","",VLOOKUP(H320,TETOS!B:C,2,0))</f>
        <v>1255.32</v>
      </c>
      <c r="K320" s="30">
        <f>IF(H320="","",VLOOKUP(H320,'INDICE INSS'!B:C,2,0))</f>
        <v>5.2929789999999999</v>
      </c>
      <c r="L320" s="23" t="str">
        <f t="shared" si="28"/>
        <v/>
      </c>
      <c r="M320" s="45"/>
      <c r="N320" s="45"/>
      <c r="P320" s="28">
        <v>306</v>
      </c>
      <c r="Q320" s="23" t="str">
        <f t="shared" si="26"/>
        <v>-</v>
      </c>
      <c r="V320" s="23" t="e">
        <f t="shared" si="27"/>
        <v>#NUM!</v>
      </c>
    </row>
    <row r="321" spans="4:22" ht="15.75" x14ac:dyDescent="0.25">
      <c r="D321" s="15"/>
      <c r="E321" s="15"/>
      <c r="F321" s="15"/>
      <c r="G321" s="28">
        <v>307</v>
      </c>
      <c r="H321" s="34">
        <v>36557</v>
      </c>
      <c r="I321" s="39"/>
      <c r="J321" s="29">
        <f>IF(H321="","",VLOOKUP(H321,TETOS!B:C,2,0))</f>
        <v>1255.32</v>
      </c>
      <c r="K321" s="30">
        <f>IF(H321="","",VLOOKUP(H321,'INDICE INSS'!B:C,2,0))</f>
        <v>5.3030359999999996</v>
      </c>
      <c r="L321" s="23" t="str">
        <f t="shared" si="28"/>
        <v/>
      </c>
      <c r="M321" s="45"/>
      <c r="N321" s="45"/>
      <c r="P321" s="28">
        <v>307</v>
      </c>
      <c r="Q321" s="23" t="str">
        <f t="shared" si="26"/>
        <v>-</v>
      </c>
      <c r="V321" s="23" t="e">
        <f t="shared" si="27"/>
        <v>#NUM!</v>
      </c>
    </row>
    <row r="322" spans="4:22" ht="15.75" x14ac:dyDescent="0.25">
      <c r="D322" s="15"/>
      <c r="E322" s="15"/>
      <c r="F322" s="15"/>
      <c r="G322" s="28">
        <v>308</v>
      </c>
      <c r="H322" s="34">
        <v>36526</v>
      </c>
      <c r="I322" s="39"/>
      <c r="J322" s="29">
        <f>IF(H322="","",VLOOKUP(H322,TETOS!B:C,2,0))</f>
        <v>1255.32</v>
      </c>
      <c r="K322" s="30">
        <f>IF(H322="","",VLOOKUP(H322,'INDICE INSS'!B:C,2,0))</f>
        <v>5.3571309999999999</v>
      </c>
      <c r="L322" s="23" t="str">
        <f t="shared" si="28"/>
        <v/>
      </c>
      <c r="M322" s="45"/>
      <c r="N322" s="45"/>
      <c r="P322" s="28">
        <v>308</v>
      </c>
      <c r="Q322" s="23" t="str">
        <f t="shared" si="26"/>
        <v>-</v>
      </c>
      <c r="V322" s="23" t="e">
        <f t="shared" si="27"/>
        <v>#NUM!</v>
      </c>
    </row>
    <row r="323" spans="4:22" ht="15.75" x14ac:dyDescent="0.25">
      <c r="D323" s="15"/>
      <c r="E323" s="15"/>
      <c r="F323" s="15"/>
      <c r="G323" s="28">
        <v>309</v>
      </c>
      <c r="H323" s="34">
        <v>36495</v>
      </c>
      <c r="I323" s="39"/>
      <c r="J323" s="29">
        <f>IF(H323="","",VLOOKUP(H323,TETOS!B:C,2,0))</f>
        <v>1255.32</v>
      </c>
      <c r="K323" s="30">
        <f>IF(H323="","",VLOOKUP(H323,'INDICE INSS'!B:C,2,0))</f>
        <v>5.4230210000000003</v>
      </c>
      <c r="L323" s="23" t="str">
        <f t="shared" si="28"/>
        <v/>
      </c>
      <c r="M323" s="45"/>
      <c r="N323" s="45"/>
      <c r="P323" s="28">
        <v>309</v>
      </c>
      <c r="Q323" s="23" t="str">
        <f t="shared" si="26"/>
        <v>-</v>
      </c>
      <c r="V323" s="23" t="e">
        <f t="shared" si="27"/>
        <v>#NUM!</v>
      </c>
    </row>
    <row r="324" spans="4:22" ht="15.75" x14ac:dyDescent="0.25">
      <c r="D324" s="15"/>
      <c r="E324" s="15"/>
      <c r="F324" s="15"/>
      <c r="G324" s="28">
        <v>310</v>
      </c>
      <c r="H324" s="34">
        <v>36465</v>
      </c>
      <c r="I324" s="39"/>
      <c r="J324" s="29">
        <f>IF(H324="","",VLOOKUP(H324,TETOS!B:C,2,0))</f>
        <v>1255.32</v>
      </c>
      <c r="K324" s="30">
        <f>IF(H324="","",VLOOKUP(H324,'INDICE INSS'!B:C,2,0))</f>
        <v>5.5602239999999998</v>
      </c>
      <c r="L324" s="23" t="str">
        <f t="shared" si="28"/>
        <v/>
      </c>
      <c r="M324" s="45"/>
      <c r="N324" s="45"/>
      <c r="P324" s="28">
        <v>310</v>
      </c>
      <c r="Q324" s="23" t="str">
        <f t="shared" si="26"/>
        <v>-</v>
      </c>
      <c r="V324" s="23" t="e">
        <f t="shared" si="27"/>
        <v>#NUM!</v>
      </c>
    </row>
    <row r="325" spans="4:22" ht="15.75" x14ac:dyDescent="0.25">
      <c r="D325" s="15"/>
      <c r="E325" s="15"/>
      <c r="F325" s="15"/>
      <c r="G325" s="28">
        <v>311</v>
      </c>
      <c r="H325" s="34">
        <v>36434</v>
      </c>
      <c r="I325" s="39"/>
      <c r="J325" s="29">
        <f>IF(H325="","",VLOOKUP(H325,TETOS!B:C,2,0))</f>
        <v>1255.32</v>
      </c>
      <c r="K325" s="30">
        <f>IF(H325="","",VLOOKUP(H325,'INDICE INSS'!B:C,2,0))</f>
        <v>5.6653079999999996</v>
      </c>
      <c r="L325" s="23" t="str">
        <f t="shared" si="28"/>
        <v/>
      </c>
      <c r="M325" s="45"/>
      <c r="N325" s="45"/>
      <c r="P325" s="28">
        <v>311</v>
      </c>
      <c r="Q325" s="23" t="str">
        <f t="shared" si="26"/>
        <v>-</v>
      </c>
      <c r="V325" s="23" t="e">
        <f t="shared" si="27"/>
        <v>#NUM!</v>
      </c>
    </row>
    <row r="326" spans="4:22" ht="15.75" x14ac:dyDescent="0.25">
      <c r="D326" s="15"/>
      <c r="E326" s="15"/>
      <c r="F326" s="15"/>
      <c r="G326" s="28">
        <v>312</v>
      </c>
      <c r="H326" s="34">
        <v>36404</v>
      </c>
      <c r="I326" s="39"/>
      <c r="J326" s="29">
        <f>IF(H326="","",VLOOKUP(H326,TETOS!B:C,2,0))</f>
        <v>1255.32</v>
      </c>
      <c r="K326" s="30">
        <f>IF(H326="","",VLOOKUP(H326,'INDICE INSS'!B:C,2,0))</f>
        <v>5.7485929999999996</v>
      </c>
      <c r="L326" s="23" t="str">
        <f t="shared" si="28"/>
        <v/>
      </c>
      <c r="M326" s="45"/>
      <c r="N326" s="45"/>
      <c r="P326" s="28">
        <v>312</v>
      </c>
      <c r="Q326" s="23" t="str">
        <f t="shared" si="26"/>
        <v>-</v>
      </c>
      <c r="V326" s="23" t="e">
        <f t="shared" si="27"/>
        <v>#NUM!</v>
      </c>
    </row>
    <row r="327" spans="4:22" ht="15.75" x14ac:dyDescent="0.25">
      <c r="D327" s="15"/>
      <c r="E327" s="15"/>
      <c r="F327" s="15"/>
      <c r="G327" s="28">
        <v>313</v>
      </c>
      <c r="H327" s="34">
        <v>36373</v>
      </c>
      <c r="I327" s="39"/>
      <c r="J327" s="29">
        <f>IF(H327="","",VLOOKUP(H327,TETOS!B:C,2,0))</f>
        <v>1255.32</v>
      </c>
      <c r="K327" s="30">
        <f>IF(H327="","",VLOOKUP(H327,'INDICE INSS'!B:C,2,0))</f>
        <v>5.8319489999999998</v>
      </c>
      <c r="L327" s="23" t="str">
        <f t="shared" si="28"/>
        <v/>
      </c>
      <c r="M327" s="45"/>
      <c r="N327" s="45"/>
      <c r="P327" s="28">
        <v>313</v>
      </c>
      <c r="Q327" s="23" t="str">
        <f t="shared" si="26"/>
        <v>-</v>
      </c>
      <c r="V327" s="23" t="e">
        <f t="shared" si="27"/>
        <v>#NUM!</v>
      </c>
    </row>
    <row r="328" spans="4:22" ht="15.75" x14ac:dyDescent="0.25">
      <c r="D328" s="15"/>
      <c r="E328" s="15"/>
      <c r="F328" s="15"/>
      <c r="G328" s="28">
        <v>314</v>
      </c>
      <c r="H328" s="34">
        <v>36342</v>
      </c>
      <c r="I328" s="39"/>
      <c r="J328" s="29">
        <f>IF(H328="","",VLOOKUP(H328,TETOS!B:C,2,0))</f>
        <v>1255.32</v>
      </c>
      <c r="K328" s="30">
        <f>IF(H328="","",VLOOKUP(H328,'INDICE INSS'!B:C,2,0))</f>
        <v>5.924671</v>
      </c>
      <c r="L328" s="23" t="str">
        <f t="shared" si="28"/>
        <v/>
      </c>
      <c r="M328" s="45"/>
      <c r="N328" s="45"/>
      <c r="P328" s="28">
        <v>314</v>
      </c>
      <c r="Q328" s="23" t="str">
        <f t="shared" si="26"/>
        <v>-</v>
      </c>
      <c r="V328" s="23" t="e">
        <f t="shared" si="27"/>
        <v>#NUM!</v>
      </c>
    </row>
    <row r="329" spans="4:22" ht="15.75" x14ac:dyDescent="0.25">
      <c r="D329" s="15"/>
      <c r="E329" s="15"/>
      <c r="F329" s="15"/>
      <c r="G329" s="28">
        <v>315</v>
      </c>
      <c r="H329" s="34">
        <v>36312</v>
      </c>
      <c r="I329" s="39"/>
      <c r="J329" s="29">
        <f>IF(H329="","",VLOOKUP(H329,TETOS!B:C,2,0))</f>
        <v>1255.32</v>
      </c>
      <c r="K329" s="30">
        <f>IF(H329="","",VLOOKUP(H329,'INDICE INSS'!B:C,2,0))</f>
        <v>5.9851089999999996</v>
      </c>
      <c r="L329" s="23" t="str">
        <f t="shared" si="28"/>
        <v/>
      </c>
      <c r="M329" s="45"/>
      <c r="N329" s="45"/>
      <c r="P329" s="28">
        <v>315</v>
      </c>
      <c r="Q329" s="23" t="str">
        <f t="shared" si="26"/>
        <v>-</v>
      </c>
      <c r="V329" s="23" t="e">
        <f t="shared" si="27"/>
        <v>#NUM!</v>
      </c>
    </row>
    <row r="330" spans="4:22" ht="15.75" x14ac:dyDescent="0.25">
      <c r="D330" s="15"/>
      <c r="E330" s="15"/>
      <c r="F330" s="15"/>
      <c r="G330" s="28">
        <v>316</v>
      </c>
      <c r="H330" s="34">
        <v>36281</v>
      </c>
      <c r="I330" s="39"/>
      <c r="J330" s="29">
        <f>IF(H330="","",VLOOKUP(H330,TETOS!B:C,2,0))</f>
        <v>1200</v>
      </c>
      <c r="K330" s="30">
        <f>IF(H330="","",VLOOKUP(H330,'INDICE INSS'!B:C,2,0))</f>
        <v>5.9851089999999996</v>
      </c>
      <c r="L330" s="23" t="str">
        <f t="shared" si="28"/>
        <v/>
      </c>
      <c r="M330" s="45"/>
      <c r="N330" s="45"/>
      <c r="P330" s="28">
        <v>316</v>
      </c>
      <c r="Q330" s="23" t="str">
        <f t="shared" si="26"/>
        <v>-</v>
      </c>
      <c r="V330" s="23" t="e">
        <f t="shared" si="27"/>
        <v>#NUM!</v>
      </c>
    </row>
    <row r="331" spans="4:22" ht="15.75" x14ac:dyDescent="0.25">
      <c r="D331" s="15"/>
      <c r="E331" s="15"/>
      <c r="F331" s="15"/>
      <c r="G331" s="28">
        <v>317</v>
      </c>
      <c r="H331" s="34">
        <v>36251</v>
      </c>
      <c r="I331" s="39"/>
      <c r="J331" s="29">
        <f>IF(H331="","",VLOOKUP(H331,TETOS!B:C,2,0))</f>
        <v>1200</v>
      </c>
      <c r="K331" s="30">
        <f>IF(H331="","",VLOOKUP(H331,'INDICE INSS'!B:C,2,0))</f>
        <v>5.9868969999999999</v>
      </c>
      <c r="L331" s="23" t="str">
        <f t="shared" si="28"/>
        <v/>
      </c>
      <c r="M331" s="45"/>
      <c r="N331" s="45"/>
      <c r="P331" s="28">
        <v>317</v>
      </c>
      <c r="Q331" s="23" t="str">
        <f t="shared" si="26"/>
        <v>-</v>
      </c>
      <c r="V331" s="23" t="e">
        <f t="shared" si="27"/>
        <v>#NUM!</v>
      </c>
    </row>
    <row r="332" spans="4:22" ht="15.75" x14ac:dyDescent="0.25">
      <c r="D332" s="15"/>
      <c r="E332" s="15"/>
      <c r="F332" s="15"/>
      <c r="G332" s="28">
        <v>318</v>
      </c>
      <c r="H332" s="34">
        <v>36220</v>
      </c>
      <c r="I332" s="39"/>
      <c r="J332" s="29">
        <f>IF(H332="","",VLOOKUP(H332,TETOS!B:C,2,0))</f>
        <v>1200</v>
      </c>
      <c r="K332" s="30">
        <f>IF(H332="","",VLOOKUP(H332,'INDICE INSS'!B:C,2,0))</f>
        <v>6.1054409999999999</v>
      </c>
      <c r="L332" s="23" t="str">
        <f t="shared" si="28"/>
        <v/>
      </c>
      <c r="M332" s="45"/>
      <c r="N332" s="45"/>
      <c r="P332" s="28">
        <v>318</v>
      </c>
      <c r="Q332" s="23" t="str">
        <f t="shared" si="26"/>
        <v>-</v>
      </c>
      <c r="V332" s="23" t="e">
        <f t="shared" si="27"/>
        <v>#NUM!</v>
      </c>
    </row>
    <row r="333" spans="4:22" ht="15.75" x14ac:dyDescent="0.25">
      <c r="D333" s="15"/>
      <c r="E333" s="15"/>
      <c r="F333" s="15"/>
      <c r="G333" s="28">
        <v>319</v>
      </c>
      <c r="H333" s="34">
        <v>36192</v>
      </c>
      <c r="I333" s="39"/>
      <c r="J333" s="29">
        <f>IF(H333="","",VLOOKUP(H333,TETOS!B:C,2,0))</f>
        <v>1200</v>
      </c>
      <c r="K333" s="30">
        <f>IF(H333="","",VLOOKUP(H333,'INDICE INSS'!B:C,2,0))</f>
        <v>6.3765179999999999</v>
      </c>
      <c r="L333" s="23" t="str">
        <f t="shared" si="28"/>
        <v/>
      </c>
      <c r="M333" s="45"/>
      <c r="N333" s="45"/>
      <c r="P333" s="28">
        <v>319</v>
      </c>
      <c r="Q333" s="23" t="str">
        <f t="shared" si="26"/>
        <v>-</v>
      </c>
      <c r="V333" s="23" t="e">
        <f t="shared" si="27"/>
        <v>#NUM!</v>
      </c>
    </row>
    <row r="334" spans="4:22" ht="15.75" x14ac:dyDescent="0.25">
      <c r="D334" s="15"/>
      <c r="E334" s="15"/>
      <c r="F334" s="15"/>
      <c r="G334" s="28">
        <v>320</v>
      </c>
      <c r="H334" s="34">
        <v>36161</v>
      </c>
      <c r="I334" s="39"/>
      <c r="J334" s="29">
        <f>IF(H334="","",VLOOKUP(H334,TETOS!B:C,2,0))</f>
        <v>1200</v>
      </c>
      <c r="K334" s="30">
        <f>IF(H334="","",VLOOKUP(H334,'INDICE INSS'!B:C,2,0))</f>
        <v>6.4498569999999997</v>
      </c>
      <c r="L334" s="23" t="str">
        <f t="shared" si="28"/>
        <v/>
      </c>
      <c r="M334" s="45"/>
      <c r="N334" s="45"/>
      <c r="P334" s="28">
        <v>320</v>
      </c>
      <c r="Q334" s="23" t="str">
        <f t="shared" si="26"/>
        <v>-</v>
      </c>
      <c r="V334" s="23" t="e">
        <f t="shared" si="27"/>
        <v>#NUM!</v>
      </c>
    </row>
    <row r="335" spans="4:22" ht="15.75" x14ac:dyDescent="0.25">
      <c r="D335" s="15"/>
      <c r="E335" s="15"/>
      <c r="F335" s="15"/>
      <c r="G335" s="28">
        <v>321</v>
      </c>
      <c r="H335" s="34">
        <v>36130</v>
      </c>
      <c r="I335" s="39"/>
      <c r="J335" s="29">
        <f>IF(H335="","",VLOOKUP(H335,TETOS!B:C,2,0))</f>
        <v>1200</v>
      </c>
      <c r="K335" s="30">
        <f>IF(H335="","",VLOOKUP(H335,'INDICE INSS'!B:C,2,0))</f>
        <v>6.5130590000000002</v>
      </c>
      <c r="L335" s="23" t="str">
        <f t="shared" si="28"/>
        <v/>
      </c>
      <c r="M335" s="45"/>
      <c r="N335" s="45"/>
      <c r="P335" s="28">
        <v>321</v>
      </c>
      <c r="Q335" s="23" t="str">
        <f t="shared" si="26"/>
        <v>-</v>
      </c>
      <c r="V335" s="23" t="e">
        <f t="shared" si="27"/>
        <v>#NUM!</v>
      </c>
    </row>
    <row r="336" spans="4:22" ht="15.75" x14ac:dyDescent="0.25">
      <c r="D336" s="15"/>
      <c r="E336" s="15"/>
      <c r="F336" s="15"/>
      <c r="G336" s="28">
        <v>322</v>
      </c>
      <c r="H336" s="34">
        <v>36100</v>
      </c>
      <c r="I336" s="39"/>
      <c r="J336" s="29">
        <f>IF(H336="","",VLOOKUP(H336,TETOS!B:C,2,0))</f>
        <v>1081.5</v>
      </c>
      <c r="K336" s="30">
        <f>IF(H336="","",VLOOKUP(H336,'INDICE INSS'!B:C,2,0))</f>
        <v>6.5130590000000002</v>
      </c>
      <c r="L336" s="23" t="str">
        <f t="shared" si="28"/>
        <v/>
      </c>
      <c r="M336" s="45"/>
      <c r="N336" s="45"/>
      <c r="P336" s="28">
        <v>322</v>
      </c>
      <c r="Q336" s="23" t="str">
        <f t="shared" ref="Q336:Q385" si="29">IF(ROUNDDOWN((COUNTA($I$15:$I$388))*0.8,0)&gt;=P336,V336,"-")</f>
        <v>-</v>
      </c>
      <c r="V336" s="23" t="e">
        <f t="shared" ref="V336:V385" si="30">LARGE($L$15:$L$388,P336)</f>
        <v>#NUM!</v>
      </c>
    </row>
    <row r="337" spans="4:22" ht="15.75" x14ac:dyDescent="0.25">
      <c r="D337" s="15"/>
      <c r="E337" s="15"/>
      <c r="F337" s="15"/>
      <c r="G337" s="28">
        <v>323</v>
      </c>
      <c r="H337" s="34">
        <v>36069</v>
      </c>
      <c r="I337" s="39"/>
      <c r="J337" s="29">
        <f>IF(H337="","",VLOOKUP(H337,TETOS!B:C,2,0))</f>
        <v>1081.5</v>
      </c>
      <c r="K337" s="30">
        <f>IF(H337="","",VLOOKUP(H337,'INDICE INSS'!B:C,2,0))</f>
        <v>6.5130590000000002</v>
      </c>
      <c r="L337" s="23" t="str">
        <f t="shared" si="28"/>
        <v/>
      </c>
      <c r="M337" s="45"/>
      <c r="N337" s="45"/>
      <c r="P337" s="28">
        <v>323</v>
      </c>
      <c r="Q337" s="23" t="str">
        <f t="shared" si="29"/>
        <v>-</v>
      </c>
      <c r="V337" s="23" t="e">
        <f t="shared" si="30"/>
        <v>#NUM!</v>
      </c>
    </row>
    <row r="338" spans="4:22" ht="15.75" x14ac:dyDescent="0.25">
      <c r="D338" s="15"/>
      <c r="E338" s="15"/>
      <c r="F338" s="15"/>
      <c r="G338" s="28">
        <v>324</v>
      </c>
      <c r="H338" s="34">
        <v>36039</v>
      </c>
      <c r="I338" s="39"/>
      <c r="J338" s="29">
        <f>IF(H338="","",VLOOKUP(H338,TETOS!B:C,2,0))</f>
        <v>1081.5</v>
      </c>
      <c r="K338" s="30">
        <f>IF(H338="","",VLOOKUP(H338,'INDICE INSS'!B:C,2,0))</f>
        <v>6.5130590000000002</v>
      </c>
      <c r="L338" s="23" t="str">
        <f t="shared" si="28"/>
        <v/>
      </c>
      <c r="M338" s="45"/>
      <c r="N338" s="45"/>
      <c r="P338" s="28">
        <v>324</v>
      </c>
      <c r="Q338" s="23" t="str">
        <f t="shared" si="29"/>
        <v>-</v>
      </c>
      <c r="V338" s="23" t="e">
        <f t="shared" si="30"/>
        <v>#NUM!</v>
      </c>
    </row>
    <row r="339" spans="4:22" ht="15.75" x14ac:dyDescent="0.25">
      <c r="D339" s="15"/>
      <c r="E339" s="15"/>
      <c r="F339" s="15"/>
      <c r="G339" s="28">
        <v>325</v>
      </c>
      <c r="H339" s="34">
        <v>36008</v>
      </c>
      <c r="I339" s="39"/>
      <c r="J339" s="29">
        <f>IF(H339="","",VLOOKUP(H339,TETOS!B:C,2,0))</f>
        <v>1081.5</v>
      </c>
      <c r="K339" s="30">
        <f>IF(H339="","",VLOOKUP(H339,'INDICE INSS'!B:C,2,0))</f>
        <v>6.5130590000000002</v>
      </c>
      <c r="L339" s="23" t="str">
        <f t="shared" si="28"/>
        <v/>
      </c>
      <c r="M339" s="45"/>
      <c r="N339" s="45"/>
      <c r="P339" s="28">
        <v>325</v>
      </c>
      <c r="Q339" s="23" t="str">
        <f t="shared" si="29"/>
        <v>-</v>
      </c>
      <c r="V339" s="23" t="e">
        <f t="shared" si="30"/>
        <v>#NUM!</v>
      </c>
    </row>
    <row r="340" spans="4:22" ht="15.75" x14ac:dyDescent="0.25">
      <c r="D340" s="15"/>
      <c r="E340" s="15"/>
      <c r="F340" s="15"/>
      <c r="G340" s="28">
        <v>326</v>
      </c>
      <c r="H340" s="34">
        <v>35977</v>
      </c>
      <c r="I340" s="39"/>
      <c r="J340" s="29">
        <f>IF(H340="","",VLOOKUP(H340,TETOS!B:C,2,0))</f>
        <v>1081.5</v>
      </c>
      <c r="K340" s="30">
        <f>IF(H340="","",VLOOKUP(H340,'INDICE INSS'!B:C,2,0))</f>
        <v>6.5130590000000002</v>
      </c>
      <c r="L340" s="23" t="str">
        <f t="shared" si="28"/>
        <v/>
      </c>
      <c r="M340" s="45"/>
      <c r="N340" s="45"/>
      <c r="P340" s="28">
        <v>326</v>
      </c>
      <c r="Q340" s="23" t="str">
        <f t="shared" si="29"/>
        <v>-</v>
      </c>
      <c r="V340" s="23" t="e">
        <f t="shared" si="30"/>
        <v>#NUM!</v>
      </c>
    </row>
    <row r="341" spans="4:22" ht="15.75" x14ac:dyDescent="0.25">
      <c r="D341" s="15"/>
      <c r="E341" s="15"/>
      <c r="F341" s="15"/>
      <c r="G341" s="28">
        <v>327</v>
      </c>
      <c r="H341" s="34">
        <v>35947</v>
      </c>
      <c r="I341" s="39"/>
      <c r="J341" s="29">
        <f>IF(H341="","",VLOOKUP(H341,TETOS!B:C,2,0))</f>
        <v>1081.5</v>
      </c>
      <c r="K341" s="30">
        <f>IF(H341="","",VLOOKUP(H341,'INDICE INSS'!B:C,2,0))</f>
        <v>6.5312989999999997</v>
      </c>
      <c r="L341" s="23" t="str">
        <f t="shared" si="28"/>
        <v/>
      </c>
      <c r="M341" s="45"/>
      <c r="N341" s="45"/>
      <c r="P341" s="28">
        <v>327</v>
      </c>
      <c r="Q341" s="23" t="str">
        <f t="shared" si="29"/>
        <v>-</v>
      </c>
      <c r="V341" s="23" t="e">
        <f t="shared" si="30"/>
        <v>#NUM!</v>
      </c>
    </row>
    <row r="342" spans="4:22" ht="15.75" x14ac:dyDescent="0.25">
      <c r="D342" s="15"/>
      <c r="E342" s="15"/>
      <c r="F342" s="15"/>
      <c r="G342" s="28">
        <v>328</v>
      </c>
      <c r="H342" s="34">
        <v>35916</v>
      </c>
      <c r="I342" s="39"/>
      <c r="J342" s="29">
        <f>IF(H342="","",VLOOKUP(H342,TETOS!B:C,2,0))</f>
        <v>1031.8699999999999</v>
      </c>
      <c r="K342" s="30">
        <f>IF(H342="","",VLOOKUP(H342,'INDICE INSS'!B:C,2,0))</f>
        <v>6.5463230000000001</v>
      </c>
      <c r="L342" s="23" t="str">
        <f t="shared" si="28"/>
        <v/>
      </c>
      <c r="M342" s="45"/>
      <c r="N342" s="45"/>
      <c r="P342" s="28">
        <v>328</v>
      </c>
      <c r="Q342" s="23" t="str">
        <f t="shared" si="29"/>
        <v>-</v>
      </c>
      <c r="V342" s="23" t="e">
        <f t="shared" si="30"/>
        <v>#NUM!</v>
      </c>
    </row>
    <row r="343" spans="4:22" ht="15.75" x14ac:dyDescent="0.25">
      <c r="D343" s="15"/>
      <c r="E343" s="15"/>
      <c r="F343" s="15"/>
      <c r="G343" s="28">
        <v>329</v>
      </c>
      <c r="H343" s="34">
        <v>35886</v>
      </c>
      <c r="I343" s="39"/>
      <c r="J343" s="29">
        <f>IF(H343="","",VLOOKUP(H343,TETOS!B:C,2,0))</f>
        <v>1031.8699999999999</v>
      </c>
      <c r="K343" s="30">
        <f>IF(H343="","",VLOOKUP(H343,'INDICE INSS'!B:C,2,0))</f>
        <v>6.5463230000000001</v>
      </c>
      <c r="L343" s="23" t="str">
        <f t="shared" si="28"/>
        <v/>
      </c>
      <c r="M343" s="45"/>
      <c r="N343" s="45"/>
      <c r="P343" s="28">
        <v>329</v>
      </c>
      <c r="Q343" s="23" t="str">
        <f t="shared" si="29"/>
        <v>-</v>
      </c>
      <c r="V343" s="23" t="e">
        <f t="shared" si="30"/>
        <v>#NUM!</v>
      </c>
    </row>
    <row r="344" spans="4:22" ht="15.75" x14ac:dyDescent="0.25">
      <c r="D344" s="15"/>
      <c r="E344" s="15"/>
      <c r="F344" s="15"/>
      <c r="G344" s="28">
        <v>330</v>
      </c>
      <c r="H344" s="34">
        <v>35855</v>
      </c>
      <c r="I344" s="39"/>
      <c r="J344" s="29">
        <f>IF(H344="","",VLOOKUP(H344,TETOS!B:C,2,0))</f>
        <v>1031.8699999999999</v>
      </c>
      <c r="K344" s="30">
        <f>IF(H344="","",VLOOKUP(H344,'INDICE INSS'!B:C,2,0))</f>
        <v>6.5613780000000004</v>
      </c>
      <c r="L344" s="23" t="str">
        <f t="shared" si="28"/>
        <v/>
      </c>
      <c r="M344" s="45"/>
      <c r="N344" s="45"/>
      <c r="P344" s="28">
        <v>330</v>
      </c>
      <c r="Q344" s="23" t="str">
        <f t="shared" si="29"/>
        <v>-</v>
      </c>
      <c r="V344" s="23" t="e">
        <f t="shared" si="30"/>
        <v>#NUM!</v>
      </c>
    </row>
    <row r="345" spans="4:22" ht="15.75" x14ac:dyDescent="0.25">
      <c r="D345" s="15"/>
      <c r="E345" s="15"/>
      <c r="F345" s="15"/>
      <c r="G345" s="28">
        <v>331</v>
      </c>
      <c r="H345" s="34">
        <v>35827</v>
      </c>
      <c r="I345" s="39"/>
      <c r="J345" s="29">
        <f>IF(H345="","",VLOOKUP(H345,TETOS!B:C,2,0))</f>
        <v>1031.8699999999999</v>
      </c>
      <c r="K345" s="30">
        <f>IF(H345="","",VLOOKUP(H345,'INDICE INSS'!B:C,2,0))</f>
        <v>6.5626930000000003</v>
      </c>
      <c r="L345" s="23" t="str">
        <f t="shared" si="28"/>
        <v/>
      </c>
      <c r="M345" s="45"/>
      <c r="N345" s="45"/>
      <c r="P345" s="28">
        <v>331</v>
      </c>
      <c r="Q345" s="23" t="str">
        <f t="shared" si="29"/>
        <v>-</v>
      </c>
      <c r="V345" s="23" t="e">
        <f t="shared" si="30"/>
        <v>#NUM!</v>
      </c>
    </row>
    <row r="346" spans="4:22" ht="15.75" x14ac:dyDescent="0.25">
      <c r="D346" s="15"/>
      <c r="E346" s="15"/>
      <c r="F346" s="15"/>
      <c r="G346" s="28">
        <v>332</v>
      </c>
      <c r="H346" s="34">
        <v>35796</v>
      </c>
      <c r="I346" s="39"/>
      <c r="J346" s="29">
        <f>IF(H346="","",VLOOKUP(H346,TETOS!B:C,2,0))</f>
        <v>1031.8699999999999</v>
      </c>
      <c r="K346" s="30">
        <f>IF(H346="","",VLOOKUP(H346,'INDICE INSS'!B:C,2,0))</f>
        <v>6.6204390000000002</v>
      </c>
      <c r="L346" s="23" t="str">
        <f t="shared" si="28"/>
        <v/>
      </c>
      <c r="M346" s="45"/>
      <c r="N346" s="45"/>
      <c r="P346" s="28">
        <v>332</v>
      </c>
      <c r="Q346" s="23" t="str">
        <f t="shared" si="29"/>
        <v>-</v>
      </c>
      <c r="V346" s="23" t="e">
        <f t="shared" si="30"/>
        <v>#NUM!</v>
      </c>
    </row>
    <row r="347" spans="4:22" ht="15.75" x14ac:dyDescent="0.25">
      <c r="D347" s="15"/>
      <c r="E347" s="15"/>
      <c r="F347" s="15"/>
      <c r="G347" s="28">
        <v>333</v>
      </c>
      <c r="H347" s="34">
        <v>35765</v>
      </c>
      <c r="I347" s="39"/>
      <c r="J347" s="29">
        <f>IF(H347="","",VLOOKUP(H347,TETOS!B:C,2,0))</f>
        <v>1031.8699999999999</v>
      </c>
      <c r="K347" s="30">
        <f>IF(H347="","",VLOOKUP(H347,'INDICE INSS'!B:C,2,0))</f>
        <v>6.6661219999999997</v>
      </c>
      <c r="L347" s="23" t="str">
        <f t="shared" si="28"/>
        <v/>
      </c>
      <c r="M347" s="45"/>
      <c r="N347" s="45"/>
      <c r="P347" s="28">
        <v>333</v>
      </c>
      <c r="Q347" s="23" t="str">
        <f t="shared" si="29"/>
        <v>-</v>
      </c>
      <c r="V347" s="23" t="e">
        <f t="shared" si="30"/>
        <v>#NUM!</v>
      </c>
    </row>
    <row r="348" spans="4:22" ht="15.75" x14ac:dyDescent="0.25">
      <c r="D348" s="15"/>
      <c r="E348" s="15"/>
      <c r="F348" s="15"/>
      <c r="G348" s="28">
        <v>334</v>
      </c>
      <c r="H348" s="34">
        <v>35735</v>
      </c>
      <c r="I348" s="39"/>
      <c r="J348" s="29">
        <f>IF(H348="","",VLOOKUP(H348,TETOS!B:C,2,0))</f>
        <v>1031.8699999999999</v>
      </c>
      <c r="K348" s="30">
        <f>IF(H348="","",VLOOKUP(H348,'INDICE INSS'!B:C,2,0))</f>
        <v>6.7214499999999999</v>
      </c>
      <c r="L348" s="23" t="str">
        <f t="shared" si="28"/>
        <v/>
      </c>
      <c r="M348" s="45"/>
      <c r="N348" s="45"/>
      <c r="P348" s="28">
        <v>334</v>
      </c>
      <c r="Q348" s="23" t="str">
        <f t="shared" si="29"/>
        <v>-</v>
      </c>
      <c r="V348" s="23" t="e">
        <f t="shared" si="30"/>
        <v>#NUM!</v>
      </c>
    </row>
    <row r="349" spans="4:22" ht="15.75" x14ac:dyDescent="0.25">
      <c r="D349" s="15"/>
      <c r="E349" s="15"/>
      <c r="F349" s="15"/>
      <c r="G349" s="28">
        <v>335</v>
      </c>
      <c r="H349" s="34">
        <v>35704</v>
      </c>
      <c r="I349" s="39"/>
      <c r="J349" s="29">
        <f>IF(H349="","",VLOOKUP(H349,TETOS!B:C,2,0))</f>
        <v>1031.8699999999999</v>
      </c>
      <c r="K349" s="30">
        <f>IF(H349="","",VLOOKUP(H349,'INDICE INSS'!B:C,2,0))</f>
        <v>6.7443010000000001</v>
      </c>
      <c r="L349" s="23" t="str">
        <f t="shared" si="28"/>
        <v/>
      </c>
      <c r="M349" s="45"/>
      <c r="N349" s="45"/>
      <c r="P349" s="28">
        <v>335</v>
      </c>
      <c r="Q349" s="23" t="str">
        <f t="shared" si="29"/>
        <v>-</v>
      </c>
      <c r="V349" s="23" t="e">
        <f t="shared" si="30"/>
        <v>#NUM!</v>
      </c>
    </row>
    <row r="350" spans="4:22" ht="15.75" x14ac:dyDescent="0.25">
      <c r="D350" s="15"/>
      <c r="E350" s="15"/>
      <c r="F350" s="15"/>
      <c r="G350" s="28">
        <v>336</v>
      </c>
      <c r="H350" s="34">
        <v>35674</v>
      </c>
      <c r="I350" s="39"/>
      <c r="J350" s="29">
        <f>IF(H350="","",VLOOKUP(H350,TETOS!B:C,2,0))</f>
        <v>1031.8699999999999</v>
      </c>
      <c r="K350" s="30">
        <f>IF(H350="","",VLOOKUP(H350,'INDICE INSS'!B:C,2,0))</f>
        <v>6.7841009999999997</v>
      </c>
      <c r="L350" s="23" t="str">
        <f t="shared" si="28"/>
        <v/>
      </c>
      <c r="M350" s="45"/>
      <c r="N350" s="45"/>
      <c r="P350" s="28">
        <v>336</v>
      </c>
      <c r="Q350" s="23" t="str">
        <f t="shared" si="29"/>
        <v>-</v>
      </c>
      <c r="V350" s="23" t="e">
        <f t="shared" si="30"/>
        <v>#NUM!</v>
      </c>
    </row>
    <row r="351" spans="4:22" ht="15.75" x14ac:dyDescent="0.25">
      <c r="D351" s="15"/>
      <c r="E351" s="15"/>
      <c r="F351" s="15"/>
      <c r="G351" s="28">
        <v>337</v>
      </c>
      <c r="H351" s="34">
        <v>35643</v>
      </c>
      <c r="I351" s="39"/>
      <c r="J351" s="29">
        <f>IF(H351="","",VLOOKUP(H351,TETOS!B:C,2,0))</f>
        <v>1031.8699999999999</v>
      </c>
      <c r="K351" s="30">
        <f>IF(H351="","",VLOOKUP(H351,'INDICE INSS'!B:C,2,0))</f>
        <v>6.7841009999999997</v>
      </c>
      <c r="L351" s="23" t="str">
        <f t="shared" si="28"/>
        <v/>
      </c>
      <c r="M351" s="45"/>
      <c r="N351" s="45"/>
      <c r="P351" s="28">
        <v>337</v>
      </c>
      <c r="Q351" s="23" t="str">
        <f t="shared" si="29"/>
        <v>-</v>
      </c>
      <c r="V351" s="23" t="e">
        <f t="shared" si="30"/>
        <v>#NUM!</v>
      </c>
    </row>
    <row r="352" spans="4:22" ht="15.75" x14ac:dyDescent="0.25">
      <c r="D352" s="15"/>
      <c r="E352" s="15"/>
      <c r="F352" s="15"/>
      <c r="G352" s="28">
        <v>338</v>
      </c>
      <c r="H352" s="34">
        <v>35612</v>
      </c>
      <c r="I352" s="39"/>
      <c r="J352" s="29">
        <f>IF(H352="","",VLOOKUP(H352,TETOS!B:C,2,0))</f>
        <v>1031.8699999999999</v>
      </c>
      <c r="K352" s="30">
        <f>IF(H352="","",VLOOKUP(H352,'INDICE INSS'!B:C,2,0))</f>
        <v>6.790203</v>
      </c>
      <c r="L352" s="23" t="str">
        <f t="shared" si="28"/>
        <v/>
      </c>
      <c r="M352" s="45"/>
      <c r="N352" s="45"/>
      <c r="P352" s="28">
        <v>338</v>
      </c>
      <c r="Q352" s="23" t="str">
        <f t="shared" si="29"/>
        <v>-</v>
      </c>
      <c r="V352" s="23" t="e">
        <f t="shared" si="30"/>
        <v>#NUM!</v>
      </c>
    </row>
    <row r="353" spans="4:22" ht="15.75" x14ac:dyDescent="0.25">
      <c r="D353" s="15"/>
      <c r="E353" s="15"/>
      <c r="F353" s="15"/>
      <c r="G353" s="28">
        <v>339</v>
      </c>
      <c r="H353" s="34">
        <v>35582</v>
      </c>
      <c r="I353" s="39"/>
      <c r="J353" s="29">
        <f>IF(H353="","",VLOOKUP(H353,TETOS!B:C,2,0))</f>
        <v>1031.8699999999999</v>
      </c>
      <c r="K353" s="30">
        <f>IF(H353="","",VLOOKUP(H353,'INDICE INSS'!B:C,2,0))</f>
        <v>6.8377350000000003</v>
      </c>
      <c r="L353" s="23" t="str">
        <f t="shared" si="28"/>
        <v/>
      </c>
      <c r="M353" s="45"/>
      <c r="N353" s="45"/>
      <c r="P353" s="28">
        <v>339</v>
      </c>
      <c r="Q353" s="23" t="str">
        <f t="shared" si="29"/>
        <v>-</v>
      </c>
      <c r="V353" s="23" t="e">
        <f t="shared" si="30"/>
        <v>#NUM!</v>
      </c>
    </row>
    <row r="354" spans="4:22" ht="15.75" x14ac:dyDescent="0.25">
      <c r="D354" s="15"/>
      <c r="E354" s="15"/>
      <c r="F354" s="15"/>
      <c r="G354" s="28">
        <v>340</v>
      </c>
      <c r="H354" s="34">
        <v>35551</v>
      </c>
      <c r="I354" s="39"/>
      <c r="J354" s="29">
        <f>IF(H354="","",VLOOKUP(H354,TETOS!B:C,2,0))</f>
        <v>957.56</v>
      </c>
      <c r="K354" s="30">
        <f>IF(H354="","",VLOOKUP(H354,'INDICE INSS'!B:C,2,0))</f>
        <v>6.858244</v>
      </c>
      <c r="L354" s="23" t="str">
        <f t="shared" ref="L354:L388" si="31">IF(I354="","",SMALL(I354:J354,1)*K354)</f>
        <v/>
      </c>
      <c r="M354" s="45"/>
      <c r="N354" s="45"/>
      <c r="P354" s="28">
        <v>340</v>
      </c>
      <c r="Q354" s="23" t="str">
        <f t="shared" si="29"/>
        <v>-</v>
      </c>
      <c r="V354" s="23" t="e">
        <f t="shared" si="30"/>
        <v>#NUM!</v>
      </c>
    </row>
    <row r="355" spans="4:22" ht="15.75" x14ac:dyDescent="0.25">
      <c r="D355" s="15"/>
      <c r="E355" s="15"/>
      <c r="F355" s="15"/>
      <c r="G355" s="28">
        <v>341</v>
      </c>
      <c r="H355" s="34">
        <v>35521</v>
      </c>
      <c r="I355" s="39"/>
      <c r="J355" s="29">
        <f>IF(H355="","",VLOOKUP(H355,TETOS!B:C,2,0))</f>
        <v>957.56</v>
      </c>
      <c r="K355" s="30">
        <f>IF(H355="","",VLOOKUP(H355,'INDICE INSS'!B:C,2,0))</f>
        <v>6.8987100000000003</v>
      </c>
      <c r="L355" s="23" t="str">
        <f t="shared" si="31"/>
        <v/>
      </c>
      <c r="M355" s="45"/>
      <c r="N355" s="45"/>
      <c r="P355" s="28">
        <v>341</v>
      </c>
      <c r="Q355" s="23" t="str">
        <f t="shared" si="29"/>
        <v>-</v>
      </c>
      <c r="V355" s="23" t="e">
        <f t="shared" si="30"/>
        <v>#NUM!</v>
      </c>
    </row>
    <row r="356" spans="4:22" ht="15.75" x14ac:dyDescent="0.25">
      <c r="D356" s="15"/>
      <c r="E356" s="15"/>
      <c r="F356" s="15"/>
      <c r="G356" s="28">
        <v>342</v>
      </c>
      <c r="H356" s="34">
        <v>35490</v>
      </c>
      <c r="I356" s="39"/>
      <c r="J356" s="29">
        <f>IF(H356="","",VLOOKUP(H356,TETOS!B:C,2,0))</f>
        <v>957.56</v>
      </c>
      <c r="K356" s="30">
        <f>IF(H356="","",VLOOKUP(H356,'INDICE INSS'!B:C,2,0))</f>
        <v>6.9787299999999997</v>
      </c>
      <c r="L356" s="23" t="str">
        <f t="shared" si="31"/>
        <v/>
      </c>
      <c r="M356" s="45"/>
      <c r="N356" s="45"/>
      <c r="P356" s="28">
        <v>342</v>
      </c>
      <c r="Q356" s="23" t="str">
        <f t="shared" si="29"/>
        <v>-</v>
      </c>
      <c r="V356" s="23" t="e">
        <f t="shared" si="30"/>
        <v>#NUM!</v>
      </c>
    </row>
    <row r="357" spans="4:22" ht="15.75" x14ac:dyDescent="0.25">
      <c r="D357" s="15"/>
      <c r="E357" s="15"/>
      <c r="F357" s="15"/>
      <c r="G357" s="28">
        <v>343</v>
      </c>
      <c r="H357" s="34">
        <v>35462</v>
      </c>
      <c r="I357" s="39"/>
      <c r="J357" s="29">
        <f>IF(H357="","",VLOOKUP(H357,TETOS!B:C,2,0))</f>
        <v>957.56</v>
      </c>
      <c r="K357" s="30">
        <f>IF(H357="","",VLOOKUP(H357,'INDICE INSS'!B:C,2,0))</f>
        <v>7.0080450000000001</v>
      </c>
      <c r="L357" s="23" t="str">
        <f t="shared" si="31"/>
        <v/>
      </c>
      <c r="M357" s="45"/>
      <c r="N357" s="45"/>
      <c r="P357" s="28">
        <v>343</v>
      </c>
      <c r="Q357" s="23" t="str">
        <f t="shared" si="29"/>
        <v>-</v>
      </c>
      <c r="V357" s="23" t="e">
        <f t="shared" si="30"/>
        <v>#NUM!</v>
      </c>
    </row>
    <row r="358" spans="4:22" ht="15.75" x14ac:dyDescent="0.25">
      <c r="D358" s="15"/>
      <c r="E358" s="15"/>
      <c r="F358" s="15"/>
      <c r="G358" s="28">
        <v>344</v>
      </c>
      <c r="H358" s="34">
        <v>35431</v>
      </c>
      <c r="I358" s="39"/>
      <c r="J358" s="29">
        <f>IF(H358="","",VLOOKUP(H358,TETOS!B:C,2,0))</f>
        <v>957.56</v>
      </c>
      <c r="K358" s="30">
        <f>IF(H358="","",VLOOKUP(H358,'INDICE INSS'!B:C,2,0))</f>
        <v>7.1187690000000003</v>
      </c>
      <c r="L358" s="23" t="str">
        <f t="shared" si="31"/>
        <v/>
      </c>
      <c r="M358" s="45"/>
      <c r="N358" s="45"/>
      <c r="P358" s="28">
        <v>344</v>
      </c>
      <c r="Q358" s="23" t="str">
        <f t="shared" si="29"/>
        <v>-</v>
      </c>
      <c r="V358" s="23" t="e">
        <f t="shared" si="30"/>
        <v>#NUM!</v>
      </c>
    </row>
    <row r="359" spans="4:22" ht="15.75" x14ac:dyDescent="0.25">
      <c r="D359" s="15"/>
      <c r="E359" s="15"/>
      <c r="F359" s="15"/>
      <c r="G359" s="28">
        <v>345</v>
      </c>
      <c r="H359" s="34">
        <v>35400</v>
      </c>
      <c r="I359" s="39"/>
      <c r="J359" s="29">
        <f>IF(H359="","",VLOOKUP(H359,TETOS!B:C,2,0))</f>
        <v>957.56</v>
      </c>
      <c r="K359" s="30">
        <f>IF(H359="","",VLOOKUP(H359,'INDICE INSS'!B:C,2,0))</f>
        <v>7.1814159999999996</v>
      </c>
      <c r="L359" s="23" t="str">
        <f t="shared" si="31"/>
        <v/>
      </c>
      <c r="M359" s="45"/>
      <c r="N359" s="45"/>
      <c r="P359" s="28">
        <v>345</v>
      </c>
      <c r="Q359" s="23" t="str">
        <f t="shared" si="29"/>
        <v>-</v>
      </c>
      <c r="V359" s="23" t="e">
        <f t="shared" si="30"/>
        <v>#NUM!</v>
      </c>
    </row>
    <row r="360" spans="4:22" ht="15.75" x14ac:dyDescent="0.25">
      <c r="D360" s="15"/>
      <c r="E360" s="15"/>
      <c r="F360" s="15"/>
      <c r="G360" s="28">
        <v>346</v>
      </c>
      <c r="H360" s="34">
        <v>35370</v>
      </c>
      <c r="I360" s="39"/>
      <c r="J360" s="29">
        <f>IF(H360="","",VLOOKUP(H360,TETOS!B:C,2,0))</f>
        <v>957.56</v>
      </c>
      <c r="K360" s="30">
        <f>IF(H360="","",VLOOKUP(H360,'INDICE INSS'!B:C,2,0))</f>
        <v>7.2015250000000002</v>
      </c>
      <c r="L360" s="23" t="str">
        <f t="shared" si="31"/>
        <v/>
      </c>
      <c r="M360" s="45"/>
      <c r="N360" s="45"/>
      <c r="P360" s="28">
        <v>346</v>
      </c>
      <c r="Q360" s="23" t="str">
        <f t="shared" si="29"/>
        <v>-</v>
      </c>
      <c r="V360" s="23" t="e">
        <f t="shared" si="30"/>
        <v>#NUM!</v>
      </c>
    </row>
    <row r="361" spans="4:22" ht="15.75" x14ac:dyDescent="0.25">
      <c r="D361" s="15"/>
      <c r="E361" s="15"/>
      <c r="F361" s="15"/>
      <c r="G361" s="28">
        <v>347</v>
      </c>
      <c r="H361" s="34">
        <v>35339</v>
      </c>
      <c r="I361" s="39"/>
      <c r="J361" s="29">
        <f>IF(H361="","",VLOOKUP(H361,TETOS!B:C,2,0))</f>
        <v>957.56</v>
      </c>
      <c r="K361" s="30">
        <f>IF(H361="","",VLOOKUP(H361,'INDICE INSS'!B:C,2,0))</f>
        <v>7.2173679999999996</v>
      </c>
      <c r="L361" s="23" t="str">
        <f t="shared" si="31"/>
        <v/>
      </c>
      <c r="M361" s="45"/>
      <c r="N361" s="45"/>
      <c r="P361" s="28">
        <v>347</v>
      </c>
      <c r="Q361" s="23" t="str">
        <f t="shared" si="29"/>
        <v>-</v>
      </c>
      <c r="V361" s="23" t="e">
        <f t="shared" si="30"/>
        <v>#NUM!</v>
      </c>
    </row>
    <row r="362" spans="4:22" ht="15.75" x14ac:dyDescent="0.25">
      <c r="D362" s="15"/>
      <c r="E362" s="15"/>
      <c r="F362" s="15"/>
      <c r="G362" s="28">
        <v>348</v>
      </c>
      <c r="H362" s="34">
        <v>35309</v>
      </c>
      <c r="I362" s="39"/>
      <c r="J362" s="29">
        <f>IF(H362="","",VLOOKUP(H362,TETOS!B:C,2,0))</f>
        <v>957.56</v>
      </c>
      <c r="K362" s="30">
        <f>IF(H362="","",VLOOKUP(H362,'INDICE INSS'!B:C,2,0))</f>
        <v>7.2267460000000003</v>
      </c>
      <c r="L362" s="23" t="str">
        <f t="shared" si="31"/>
        <v/>
      </c>
      <c r="M362" s="45"/>
      <c r="N362" s="45"/>
      <c r="P362" s="28">
        <v>348</v>
      </c>
      <c r="Q362" s="23" t="str">
        <f t="shared" si="29"/>
        <v>-</v>
      </c>
      <c r="V362" s="23" t="e">
        <f t="shared" si="30"/>
        <v>#NUM!</v>
      </c>
    </row>
    <row r="363" spans="4:22" ht="15.75" x14ac:dyDescent="0.25">
      <c r="D363" s="15"/>
      <c r="E363" s="15"/>
      <c r="F363" s="15"/>
      <c r="G363" s="28">
        <v>349</v>
      </c>
      <c r="H363" s="34">
        <v>35278</v>
      </c>
      <c r="I363" s="39"/>
      <c r="J363" s="29">
        <f>IF(H363="","",VLOOKUP(H363,TETOS!B:C,2,0))</f>
        <v>957.56</v>
      </c>
      <c r="K363" s="30">
        <f>IF(H363="","",VLOOKUP(H363,'INDICE INSS'!B:C,2,0))</f>
        <v>7.227042</v>
      </c>
      <c r="L363" s="23" t="str">
        <f t="shared" si="31"/>
        <v/>
      </c>
      <c r="M363" s="45"/>
      <c r="N363" s="45"/>
      <c r="P363" s="28">
        <v>349</v>
      </c>
      <c r="Q363" s="23" t="str">
        <f t="shared" si="29"/>
        <v>-</v>
      </c>
      <c r="V363" s="23" t="e">
        <f t="shared" si="30"/>
        <v>#NUM!</v>
      </c>
    </row>
    <row r="364" spans="4:22" ht="15.75" x14ac:dyDescent="0.25">
      <c r="D364" s="15"/>
      <c r="E364" s="15"/>
      <c r="F364" s="15"/>
      <c r="G364" s="28">
        <v>350</v>
      </c>
      <c r="H364" s="34">
        <v>35247</v>
      </c>
      <c r="I364" s="39"/>
      <c r="J364" s="29">
        <f>IF(H364="","",VLOOKUP(H364,TETOS!B:C,2,0))</f>
        <v>957.56</v>
      </c>
      <c r="K364" s="30">
        <f>IF(H364="","",VLOOKUP(H364,'INDICE INSS'!B:C,2,0))</f>
        <v>7.3058189999999996</v>
      </c>
      <c r="L364" s="23" t="str">
        <f t="shared" si="31"/>
        <v/>
      </c>
      <c r="M364" s="45"/>
      <c r="N364" s="45"/>
      <c r="P364" s="28">
        <v>350</v>
      </c>
      <c r="Q364" s="23" t="str">
        <f t="shared" si="29"/>
        <v>-</v>
      </c>
      <c r="V364" s="23" t="e">
        <f t="shared" si="30"/>
        <v>#NUM!</v>
      </c>
    </row>
    <row r="365" spans="4:22" ht="15.75" x14ac:dyDescent="0.25">
      <c r="D365" s="15"/>
      <c r="E365" s="15"/>
      <c r="F365" s="15"/>
      <c r="G365" s="28">
        <v>351</v>
      </c>
      <c r="H365" s="34">
        <v>35217</v>
      </c>
      <c r="I365" s="39"/>
      <c r="J365" s="29">
        <f>IF(H365="","",VLOOKUP(H365,TETOS!B:C,2,0))</f>
        <v>957.56</v>
      </c>
      <c r="K365" s="30">
        <f>IF(H365="","",VLOOKUP(H365,'INDICE INSS'!B:C,2,0))</f>
        <v>7.3949449999999999</v>
      </c>
      <c r="L365" s="23" t="str">
        <f t="shared" si="31"/>
        <v/>
      </c>
      <c r="M365" s="45"/>
      <c r="N365" s="45"/>
      <c r="P365" s="28">
        <v>351</v>
      </c>
      <c r="Q365" s="23" t="str">
        <f t="shared" si="29"/>
        <v>-</v>
      </c>
      <c r="V365" s="23" t="e">
        <f t="shared" si="30"/>
        <v>#NUM!</v>
      </c>
    </row>
    <row r="366" spans="4:22" ht="15.75" x14ac:dyDescent="0.25">
      <c r="D366" s="15"/>
      <c r="E366" s="15"/>
      <c r="F366" s="15"/>
      <c r="G366" s="28">
        <v>352</v>
      </c>
      <c r="H366" s="34">
        <v>35186</v>
      </c>
      <c r="I366" s="39"/>
      <c r="J366" s="29">
        <f>IF(H366="","",VLOOKUP(H366,TETOS!B:C,2,0))</f>
        <v>957.56</v>
      </c>
      <c r="K366" s="30">
        <f>IF(H366="","",VLOOKUP(H366,'INDICE INSS'!B:C,2,0))</f>
        <v>7.5191840000000001</v>
      </c>
      <c r="L366" s="23" t="str">
        <f t="shared" si="31"/>
        <v/>
      </c>
      <c r="M366" s="45"/>
      <c r="N366" s="45"/>
      <c r="P366" s="28">
        <v>352</v>
      </c>
      <c r="Q366" s="23" t="str">
        <f t="shared" si="29"/>
        <v>-</v>
      </c>
      <c r="V366" s="23" t="e">
        <f t="shared" si="30"/>
        <v>#NUM!</v>
      </c>
    </row>
    <row r="367" spans="4:22" ht="15.75" x14ac:dyDescent="0.25">
      <c r="D367" s="15"/>
      <c r="E367" s="15"/>
      <c r="F367" s="15"/>
      <c r="G367" s="28">
        <v>353</v>
      </c>
      <c r="H367" s="34">
        <v>35156</v>
      </c>
      <c r="I367" s="39"/>
      <c r="J367" s="29">
        <f>IF(H367="","",VLOOKUP(H367,TETOS!B:C,2,0))</f>
        <v>832.66</v>
      </c>
      <c r="K367" s="30">
        <f>IF(H367="","",VLOOKUP(H367,'INDICE INSS'!B:C,2,0))</f>
        <v>7.5718160000000001</v>
      </c>
      <c r="L367" s="23" t="str">
        <f t="shared" si="31"/>
        <v/>
      </c>
      <c r="M367" s="45"/>
      <c r="N367" s="45"/>
      <c r="P367" s="28">
        <v>353</v>
      </c>
      <c r="Q367" s="23" t="str">
        <f t="shared" si="29"/>
        <v>-</v>
      </c>
      <c r="V367" s="23" t="e">
        <f t="shared" si="30"/>
        <v>#NUM!</v>
      </c>
    </row>
    <row r="368" spans="4:22" ht="15.75" x14ac:dyDescent="0.25">
      <c r="D368" s="15"/>
      <c r="E368" s="15"/>
      <c r="F368" s="15"/>
      <c r="G368" s="28">
        <v>354</v>
      </c>
      <c r="H368" s="34">
        <v>35125</v>
      </c>
      <c r="I368" s="39"/>
      <c r="J368" s="29">
        <f>IF(H368="","",VLOOKUP(H368,TETOS!B:C,2,0))</f>
        <v>832.66</v>
      </c>
      <c r="K368" s="30">
        <f>IF(H368="","",VLOOKUP(H368,'INDICE INSS'!B:C,2,0))</f>
        <v>7.5937720000000004</v>
      </c>
      <c r="L368" s="23" t="str">
        <f t="shared" si="31"/>
        <v/>
      </c>
      <c r="M368" s="45"/>
      <c r="N368" s="45"/>
      <c r="P368" s="28">
        <v>354</v>
      </c>
      <c r="Q368" s="23" t="str">
        <f t="shared" si="29"/>
        <v>-</v>
      </c>
      <c r="V368" s="23" t="e">
        <f t="shared" si="30"/>
        <v>#NUM!</v>
      </c>
    </row>
    <row r="369" spans="4:27" ht="15.75" x14ac:dyDescent="0.25">
      <c r="D369" s="15"/>
      <c r="E369" s="15"/>
      <c r="F369" s="15"/>
      <c r="G369" s="28">
        <v>355</v>
      </c>
      <c r="H369" s="34">
        <v>35096</v>
      </c>
      <c r="I369" s="39"/>
      <c r="J369" s="29">
        <f>IF(H369="","",VLOOKUP(H369,TETOS!B:C,2,0))</f>
        <v>832.66</v>
      </c>
      <c r="K369" s="30">
        <f>IF(H369="","",VLOOKUP(H369,'INDICE INSS'!B:C,2,0))</f>
        <v>7.6476949999999997</v>
      </c>
      <c r="L369" s="23" t="str">
        <f t="shared" si="31"/>
        <v/>
      </c>
      <c r="M369" s="45"/>
      <c r="N369" s="45"/>
      <c r="P369" s="28">
        <v>355</v>
      </c>
      <c r="Q369" s="23" t="str">
        <f t="shared" si="29"/>
        <v>-</v>
      </c>
      <c r="V369" s="23" t="e">
        <f t="shared" si="30"/>
        <v>#NUM!</v>
      </c>
    </row>
    <row r="370" spans="4:27" ht="15.75" x14ac:dyDescent="0.25">
      <c r="D370" s="15"/>
      <c r="E370" s="15"/>
      <c r="F370" s="15"/>
      <c r="G370" s="28">
        <v>356</v>
      </c>
      <c r="H370" s="34">
        <v>35065</v>
      </c>
      <c r="I370" s="39"/>
      <c r="J370" s="29">
        <f>IF(H370="","",VLOOKUP(H370,TETOS!B:C,2,0))</f>
        <v>832.66</v>
      </c>
      <c r="K370" s="30">
        <f>IF(H370="","",VLOOKUP(H370,'INDICE INSS'!B:C,2,0))</f>
        <v>7.7593459999999999</v>
      </c>
      <c r="L370" s="23" t="str">
        <f t="shared" si="31"/>
        <v/>
      </c>
      <c r="M370" s="45"/>
      <c r="N370" s="45"/>
      <c r="P370" s="28">
        <v>356</v>
      </c>
      <c r="Q370" s="23" t="str">
        <f t="shared" si="29"/>
        <v>-</v>
      </c>
      <c r="V370" s="23" t="e">
        <f t="shared" si="30"/>
        <v>#NUM!</v>
      </c>
    </row>
    <row r="371" spans="4:27" ht="15.75" x14ac:dyDescent="0.25">
      <c r="D371" s="15"/>
      <c r="E371" s="15"/>
      <c r="F371" s="15"/>
      <c r="G371" s="28">
        <v>357</v>
      </c>
      <c r="H371" s="34">
        <v>35034</v>
      </c>
      <c r="I371" s="39"/>
      <c r="J371" s="29">
        <f>IF(H371="","",VLOOKUP(H371,TETOS!B:C,2,0))</f>
        <v>832.66</v>
      </c>
      <c r="K371" s="30">
        <f>IF(H371="","",VLOOKUP(H371,'INDICE INSS'!B:C,2,0))</f>
        <v>7.8873740000000003</v>
      </c>
      <c r="L371" s="23" t="str">
        <f t="shared" si="31"/>
        <v/>
      </c>
      <c r="M371" s="45"/>
      <c r="N371" s="45"/>
      <c r="P371" s="28">
        <v>357</v>
      </c>
      <c r="Q371" s="23" t="str">
        <f t="shared" si="29"/>
        <v>-</v>
      </c>
      <c r="V371" s="23" t="e">
        <f t="shared" si="30"/>
        <v>#NUM!</v>
      </c>
    </row>
    <row r="372" spans="4:27" ht="15.75" x14ac:dyDescent="0.25">
      <c r="D372" s="15"/>
      <c r="E372" s="15"/>
      <c r="F372" s="15"/>
      <c r="G372" s="28">
        <v>358</v>
      </c>
      <c r="H372" s="34">
        <v>35004</v>
      </c>
      <c r="I372" s="39"/>
      <c r="J372" s="29">
        <f>IF(H372="","",VLOOKUP(H372,TETOS!B:C,2,0))</f>
        <v>832.66</v>
      </c>
      <c r="K372" s="30">
        <f>IF(H372="","",VLOOKUP(H372,'INDICE INSS'!B:C,2,0))</f>
        <v>8.0064729999999997</v>
      </c>
      <c r="L372" s="23" t="str">
        <f t="shared" si="31"/>
        <v/>
      </c>
      <c r="M372" s="45"/>
      <c r="N372" s="45"/>
      <c r="P372" s="28">
        <v>358</v>
      </c>
      <c r="Q372" s="23" t="str">
        <f t="shared" si="29"/>
        <v>-</v>
      </c>
      <c r="V372" s="23" t="e">
        <f t="shared" si="30"/>
        <v>#NUM!</v>
      </c>
    </row>
    <row r="373" spans="4:27" ht="15.75" x14ac:dyDescent="0.25">
      <c r="D373" s="15"/>
      <c r="E373" s="15"/>
      <c r="F373" s="15"/>
      <c r="G373" s="28">
        <v>359</v>
      </c>
      <c r="H373" s="34">
        <v>34973</v>
      </c>
      <c r="I373" s="39"/>
      <c r="J373" s="29">
        <f>IF(H373="","",VLOOKUP(H373,TETOS!B:C,2,0))</f>
        <v>832.66</v>
      </c>
      <c r="K373" s="30">
        <f>IF(H373="","",VLOOKUP(H373,'INDICE INSS'!B:C,2,0))</f>
        <v>8.1185650000000003</v>
      </c>
      <c r="L373" s="23" t="str">
        <f t="shared" si="31"/>
        <v/>
      </c>
      <c r="M373" s="45"/>
      <c r="N373" s="45"/>
      <c r="P373" s="28">
        <v>359</v>
      </c>
      <c r="Q373" s="23" t="str">
        <f t="shared" si="29"/>
        <v>-</v>
      </c>
      <c r="V373" s="23" t="e">
        <f t="shared" si="30"/>
        <v>#NUM!</v>
      </c>
    </row>
    <row r="374" spans="4:27" ht="15.75" x14ac:dyDescent="0.25">
      <c r="D374" s="15"/>
      <c r="E374" s="15"/>
      <c r="F374" s="15"/>
      <c r="G374" s="28">
        <v>360</v>
      </c>
      <c r="H374" s="34">
        <v>34943</v>
      </c>
      <c r="I374" s="39"/>
      <c r="J374" s="29">
        <f>IF(H374="","",VLOOKUP(H374,TETOS!B:C,2,0))</f>
        <v>832.66</v>
      </c>
      <c r="K374" s="30">
        <f>IF(H374="","",VLOOKUP(H374,'INDICE INSS'!B:C,2,0))</f>
        <v>8.2135549999999995</v>
      </c>
      <c r="L374" s="23" t="str">
        <f t="shared" si="31"/>
        <v/>
      </c>
      <c r="M374" s="45"/>
      <c r="N374" s="45"/>
      <c r="P374" s="28">
        <v>360</v>
      </c>
      <c r="Q374" s="23" t="str">
        <f t="shared" si="29"/>
        <v>-</v>
      </c>
      <c r="V374" s="23" t="e">
        <f t="shared" si="30"/>
        <v>#NUM!</v>
      </c>
    </row>
    <row r="375" spans="4:27" ht="15.75" x14ac:dyDescent="0.25">
      <c r="D375" s="15"/>
      <c r="E375" s="15"/>
      <c r="F375" s="15"/>
      <c r="G375" s="28">
        <v>361</v>
      </c>
      <c r="H375" s="34">
        <v>34912</v>
      </c>
      <c r="I375" s="39"/>
      <c r="J375" s="29">
        <f>IF(H375="","",VLOOKUP(H375,TETOS!B:C,2,0))</f>
        <v>832.66</v>
      </c>
      <c r="K375" s="30">
        <f>IF(H375="","",VLOOKUP(H375,'INDICE INSS'!B:C,2,0))</f>
        <v>8.2973280000000003</v>
      </c>
      <c r="L375" s="23" t="str">
        <f t="shared" si="31"/>
        <v/>
      </c>
      <c r="M375" s="45"/>
      <c r="N375" s="45"/>
      <c r="P375" s="28">
        <v>361</v>
      </c>
      <c r="Q375" s="23" t="str">
        <f t="shared" si="29"/>
        <v>-</v>
      </c>
      <c r="V375" s="23" t="e">
        <f t="shared" si="30"/>
        <v>#NUM!</v>
      </c>
    </row>
    <row r="376" spans="4:27" ht="15.75" x14ac:dyDescent="0.25">
      <c r="D376" s="15"/>
      <c r="E376" s="15"/>
      <c r="F376" s="15"/>
      <c r="G376" s="28">
        <v>362</v>
      </c>
      <c r="H376" s="34">
        <v>34881</v>
      </c>
      <c r="I376" s="39"/>
      <c r="J376" s="29">
        <f>IF(H376="","",VLOOKUP(H376,TETOS!B:C,2,0))</f>
        <v>832.66</v>
      </c>
      <c r="K376" s="30">
        <f>IF(H376="","",VLOOKUP(H376,'INDICE INSS'!B:C,2,0))</f>
        <v>8.5014489999999991</v>
      </c>
      <c r="L376" s="23" t="str">
        <f t="shared" si="31"/>
        <v/>
      </c>
      <c r="M376" s="45"/>
      <c r="N376" s="45"/>
      <c r="P376" s="28">
        <v>362</v>
      </c>
      <c r="Q376" s="23" t="str">
        <f t="shared" si="29"/>
        <v>-</v>
      </c>
      <c r="V376" s="23" t="e">
        <f t="shared" si="30"/>
        <v>#NUM!</v>
      </c>
    </row>
    <row r="377" spans="4:27" ht="15.75" x14ac:dyDescent="0.25">
      <c r="D377" s="15"/>
      <c r="E377" s="15"/>
      <c r="F377" s="15"/>
      <c r="G377" s="28">
        <v>363</v>
      </c>
      <c r="H377" s="34">
        <v>34851</v>
      </c>
      <c r="I377" s="39"/>
      <c r="J377" s="29">
        <f>IF(H377="","",VLOOKUP(H377,TETOS!B:C,2,0))</f>
        <v>832.66</v>
      </c>
      <c r="K377" s="30">
        <f>IF(H377="","",VLOOKUP(H377,'INDICE INSS'!B:C,2,0))</f>
        <v>8.6561710000000005</v>
      </c>
      <c r="L377" s="23" t="str">
        <f t="shared" si="31"/>
        <v/>
      </c>
      <c r="M377" s="45"/>
      <c r="N377" s="45"/>
      <c r="P377" s="28">
        <v>363</v>
      </c>
      <c r="Q377" s="23" t="str">
        <f t="shared" si="29"/>
        <v>-</v>
      </c>
      <c r="V377" s="23" t="e">
        <f t="shared" si="30"/>
        <v>#NUM!</v>
      </c>
    </row>
    <row r="378" spans="4:27" ht="15.75" x14ac:dyDescent="0.25">
      <c r="D378" s="15"/>
      <c r="E378" s="15"/>
      <c r="F378" s="15"/>
      <c r="G378" s="28">
        <v>364</v>
      </c>
      <c r="H378" s="34">
        <v>34820</v>
      </c>
      <c r="I378" s="39"/>
      <c r="J378" s="29">
        <f>IF(H378="","",VLOOKUP(H378,TETOS!B:C,2,0))</f>
        <v>832.66</v>
      </c>
      <c r="K378" s="30">
        <f>IF(H378="","",VLOOKUP(H378,'INDICE INSS'!B:C,2,0))</f>
        <v>8.8786339999999999</v>
      </c>
      <c r="L378" s="23" t="str">
        <f t="shared" si="31"/>
        <v/>
      </c>
      <c r="M378" s="45"/>
      <c r="N378" s="45"/>
      <c r="P378" s="28">
        <v>364</v>
      </c>
      <c r="Q378" s="23" t="str">
        <f t="shared" si="29"/>
        <v>-</v>
      </c>
      <c r="V378" s="23" t="e">
        <f t="shared" si="30"/>
        <v>#NUM!</v>
      </c>
    </row>
    <row r="379" spans="4:27" ht="15.75" x14ac:dyDescent="0.25">
      <c r="D379" s="15"/>
      <c r="E379" s="15"/>
      <c r="G379" s="28">
        <v>365</v>
      </c>
      <c r="H379" s="34">
        <v>34790</v>
      </c>
      <c r="I379" s="39"/>
      <c r="J379" s="29">
        <f>IF(H379="","",VLOOKUP(H379,TETOS!B:C,2,0))</f>
        <v>582.86</v>
      </c>
      <c r="K379" s="30">
        <f>IF(H379="","",VLOOKUP(H379,'INDICE INSS'!B:C,2,0))</f>
        <v>9.0491030000000006</v>
      </c>
      <c r="L379" s="23" t="str">
        <f t="shared" si="31"/>
        <v/>
      </c>
      <c r="M379" s="45"/>
      <c r="N379" s="45"/>
      <c r="P379" s="28">
        <v>365</v>
      </c>
      <c r="Q379" s="23" t="str">
        <f t="shared" si="29"/>
        <v>-</v>
      </c>
      <c r="V379" s="23" t="e">
        <f t="shared" si="30"/>
        <v>#NUM!</v>
      </c>
    </row>
    <row r="380" spans="4:27" ht="15.75" x14ac:dyDescent="0.25">
      <c r="D380" s="15"/>
      <c r="E380" s="15"/>
      <c r="G380" s="28">
        <v>366</v>
      </c>
      <c r="H380" s="34">
        <v>34759</v>
      </c>
      <c r="I380" s="39"/>
      <c r="J380" s="29">
        <f>IF(H380="","",VLOOKUP(H380,TETOS!B:C,2,0))</f>
        <v>582.86</v>
      </c>
      <c r="K380" s="30">
        <f>IF(H380="","",VLOOKUP(H380,'INDICE INSS'!B:C,2,0))</f>
        <v>9.176698</v>
      </c>
      <c r="L380" s="23" t="str">
        <f t="shared" si="31"/>
        <v/>
      </c>
      <c r="M380" s="45"/>
      <c r="N380" s="45"/>
      <c r="P380" s="28">
        <v>366</v>
      </c>
      <c r="Q380" s="23" t="str">
        <f t="shared" si="29"/>
        <v>-</v>
      </c>
      <c r="V380" s="23" t="e">
        <f t="shared" si="30"/>
        <v>#NUM!</v>
      </c>
    </row>
    <row r="381" spans="4:27" ht="15.75" x14ac:dyDescent="0.25">
      <c r="D381" s="15"/>
      <c r="E381" s="15"/>
      <c r="G381" s="28">
        <v>367</v>
      </c>
      <c r="H381" s="34">
        <v>34731</v>
      </c>
      <c r="I381" s="39"/>
      <c r="J381" s="29">
        <f>IF(H381="","",VLOOKUP(H381,TETOS!B:C,2,0))</f>
        <v>582.86</v>
      </c>
      <c r="K381" s="30">
        <f>IF(H381="","",VLOOKUP(H381,'INDICE INSS'!B:C,2,0))</f>
        <v>9.2675439999999991</v>
      </c>
      <c r="L381" s="23" t="str">
        <f t="shared" si="31"/>
        <v/>
      </c>
      <c r="M381" s="45"/>
      <c r="N381" s="45"/>
      <c r="P381" s="28">
        <v>367</v>
      </c>
      <c r="Q381" s="23" t="str">
        <f t="shared" si="29"/>
        <v>-</v>
      </c>
      <c r="V381" s="23" t="e">
        <f t="shared" si="30"/>
        <v>#NUM!</v>
      </c>
    </row>
    <row r="382" spans="4:27" customFormat="1" ht="15.75" x14ac:dyDescent="0.25">
      <c r="G382" s="28">
        <v>368</v>
      </c>
      <c r="H382" s="34">
        <v>34700</v>
      </c>
      <c r="I382" s="39"/>
      <c r="J382" s="29">
        <f>IF(H382="","",VLOOKUP(H382,TETOS!B:C,2,0))</f>
        <v>582.86</v>
      </c>
      <c r="K382" s="30">
        <f>IF(H382="","",VLOOKUP(H382,'INDICE INSS'!B:C,2,0))</f>
        <v>9.4223169999999996</v>
      </c>
      <c r="L382" s="23" t="str">
        <f t="shared" si="31"/>
        <v/>
      </c>
      <c r="M382" s="45"/>
      <c r="N382" s="45"/>
      <c r="O382" s="15"/>
      <c r="P382" s="28">
        <v>368</v>
      </c>
      <c r="Q382" s="23" t="str">
        <f t="shared" si="29"/>
        <v>-</v>
      </c>
      <c r="R382" s="15"/>
      <c r="S382" s="15"/>
      <c r="T382" s="15"/>
      <c r="U382" s="15"/>
      <c r="V382" s="23" t="e">
        <f t="shared" si="30"/>
        <v>#NUM!</v>
      </c>
      <c r="W382" s="15"/>
      <c r="X382" s="15"/>
      <c r="Y382" s="15"/>
      <c r="Z382" s="15"/>
      <c r="AA382" s="15"/>
    </row>
    <row r="383" spans="4:27" customFormat="1" ht="15.75" x14ac:dyDescent="0.25">
      <c r="G383" s="28">
        <v>369</v>
      </c>
      <c r="H383" s="34">
        <v>34669</v>
      </c>
      <c r="I383" s="39"/>
      <c r="J383" s="29">
        <f>IF(H383="","",VLOOKUP(H383,TETOS!B:C,2,0))</f>
        <v>582.86</v>
      </c>
      <c r="K383" s="30">
        <f>IF(H383="","",VLOOKUP(H383,'INDICE INSS'!B:C,2,0))</f>
        <v>9.6286660000000008</v>
      </c>
      <c r="L383" s="23" t="str">
        <f t="shared" si="31"/>
        <v/>
      </c>
      <c r="M383" s="45"/>
      <c r="N383" s="45"/>
      <c r="O383" s="15"/>
      <c r="P383" s="28">
        <v>369</v>
      </c>
      <c r="Q383" s="23" t="str">
        <f t="shared" si="29"/>
        <v>-</v>
      </c>
      <c r="R383" s="15"/>
      <c r="S383" s="15"/>
      <c r="T383" s="15"/>
      <c r="U383" s="15"/>
      <c r="V383" s="23" t="e">
        <f t="shared" si="30"/>
        <v>#NUM!</v>
      </c>
      <c r="W383" s="15"/>
      <c r="X383" s="15"/>
      <c r="Y383" s="15"/>
      <c r="Z383" s="15"/>
      <c r="AA383" s="15"/>
    </row>
    <row r="384" spans="4:27" customFormat="1" ht="15.75" x14ac:dyDescent="0.25">
      <c r="G384" s="28">
        <v>370</v>
      </c>
      <c r="H384" s="34">
        <v>34639</v>
      </c>
      <c r="I384" s="39"/>
      <c r="J384" s="29">
        <f>IF(H384="","",VLOOKUP(H384,TETOS!B:C,2,0))</f>
        <v>582.86</v>
      </c>
      <c r="K384" s="30">
        <f>IF(H384="","",VLOOKUP(H384,'INDICE INSS'!B:C,2,0))</f>
        <v>9.943524</v>
      </c>
      <c r="L384" s="23" t="str">
        <f t="shared" si="31"/>
        <v/>
      </c>
      <c r="M384" s="45"/>
      <c r="N384" s="45"/>
      <c r="O384" s="15"/>
      <c r="P384" s="28">
        <v>370</v>
      </c>
      <c r="Q384" s="23" t="str">
        <f t="shared" si="29"/>
        <v>-</v>
      </c>
      <c r="R384" s="15"/>
      <c r="S384" s="15"/>
      <c r="T384" s="15"/>
      <c r="U384" s="15"/>
      <c r="V384" s="23" t="e">
        <f t="shared" si="30"/>
        <v>#NUM!</v>
      </c>
      <c r="W384" s="15"/>
      <c r="X384" s="15"/>
      <c r="Y384" s="15"/>
      <c r="Z384" s="15"/>
      <c r="AA384" s="15"/>
    </row>
    <row r="385" spans="2:27" customFormat="1" ht="15.75" x14ac:dyDescent="0.25">
      <c r="F385" s="15"/>
      <c r="G385" s="28">
        <v>371</v>
      </c>
      <c r="H385" s="34">
        <v>34608</v>
      </c>
      <c r="I385" s="39"/>
      <c r="J385" s="29">
        <f>IF(H385="","",VLOOKUP(H385,TETOS!B:C,2,0))</f>
        <v>582.86</v>
      </c>
      <c r="K385" s="30">
        <f>IF(H385="","",VLOOKUP(H385,'INDICE INSS'!B:C,2,0))</f>
        <v>10.128475999999999</v>
      </c>
      <c r="L385" s="23" t="str">
        <f t="shared" si="31"/>
        <v/>
      </c>
      <c r="M385" s="45"/>
      <c r="N385" s="45"/>
      <c r="O385" s="15"/>
      <c r="P385" s="28">
        <v>371</v>
      </c>
      <c r="Q385" s="23" t="str">
        <f t="shared" si="29"/>
        <v>-</v>
      </c>
      <c r="R385" s="15"/>
      <c r="S385" s="15"/>
      <c r="T385" s="15"/>
      <c r="U385" s="15"/>
      <c r="V385" s="23" t="e">
        <f t="shared" si="30"/>
        <v>#NUM!</v>
      </c>
      <c r="W385" s="15"/>
      <c r="X385" s="15"/>
      <c r="Y385" s="15"/>
      <c r="Z385" s="15"/>
      <c r="AA385" s="15"/>
    </row>
    <row r="386" spans="2:27" customFormat="1" ht="15.75" x14ac:dyDescent="0.25">
      <c r="B386" s="15"/>
      <c r="C386" s="15"/>
      <c r="G386" s="28">
        <v>372</v>
      </c>
      <c r="H386" s="34">
        <v>34578</v>
      </c>
      <c r="I386" s="39"/>
      <c r="J386" s="29">
        <f>IF(H386="","",VLOOKUP(H386,TETOS!B:C,2,0))</f>
        <v>582.86</v>
      </c>
      <c r="K386" s="30">
        <f>IF(H386="","",VLOOKUP(H386,'INDICE INSS'!B:C,2,0))</f>
        <v>10.281409</v>
      </c>
      <c r="L386" s="23" t="str">
        <f t="shared" si="31"/>
        <v/>
      </c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2:27" customFormat="1" ht="15.75" x14ac:dyDescent="0.25">
      <c r="B387" s="15"/>
      <c r="C387" s="15"/>
      <c r="G387" s="28">
        <v>373</v>
      </c>
      <c r="H387" s="34">
        <v>34547</v>
      </c>
      <c r="I387" s="39"/>
      <c r="J387" s="29">
        <f>IF(H387="","",VLOOKUP(H387,TETOS!B:C,2,0))</f>
        <v>582.86</v>
      </c>
      <c r="K387" s="30">
        <f>IF(H387="","",VLOOKUP(H387,'INDICE INSS'!B:C,2,0))</f>
        <v>10.842779</v>
      </c>
      <c r="L387" s="23" t="str">
        <f t="shared" si="31"/>
        <v/>
      </c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2:27" ht="15.75" x14ac:dyDescent="0.25">
      <c r="G388" s="28">
        <v>374</v>
      </c>
      <c r="H388" s="34">
        <v>34516</v>
      </c>
      <c r="I388" s="39"/>
      <c r="J388" s="29">
        <f>IF(H388="","",VLOOKUP(H388,TETOS!B:C,2,0))</f>
        <v>582.86</v>
      </c>
      <c r="K388" s="30">
        <f>IF(H388="","",VLOOKUP(H388,'INDICE INSS'!B:C,2,0))</f>
        <v>11.50202</v>
      </c>
      <c r="L388" s="23" t="str">
        <f t="shared" si="31"/>
        <v/>
      </c>
    </row>
  </sheetData>
  <protectedRanges>
    <protectedRange sqref="B10:F10" name="Intervalo1"/>
  </protectedRanges>
  <mergeCells count="10">
    <mergeCell ref="O8:O9"/>
    <mergeCell ref="O2:O3"/>
    <mergeCell ref="O5:O6"/>
    <mergeCell ref="B8:C9"/>
    <mergeCell ref="B10:C10"/>
    <mergeCell ref="B6:D6"/>
    <mergeCell ref="D8:D9"/>
    <mergeCell ref="E8:E9"/>
    <mergeCell ref="F8:F9"/>
    <mergeCell ref="E6:F6"/>
  </mergeCells>
  <dataValidations disablePrompts="1" count="6">
    <dataValidation type="list" allowBlank="1" showInputMessage="1" showErrorMessage="1" error="Selecione uma das opções" promptTitle="selecione" prompt="selecione" sqref="D10" xr:uid="{A94C5DA3-2EA4-498D-A88E-C5EB1F5D7EDD}">
      <formula1>"FEMININO,MASCULINO"</formula1>
    </dataValidation>
    <dataValidation type="whole" allowBlank="1" showInputMessage="1" showErrorMessage="1" error="Digite um valor entre 5 e 80" sqref="B10:C10" xr:uid="{3F089EBF-0A0F-46D6-B34D-A9315748BA86}">
      <formula1>5</formula1>
      <formula2>80</formula2>
    </dataValidation>
    <dataValidation type="decimal" allowBlank="1" showInputMessage="1" showErrorMessage="1" error="Digite um valor válido." sqref="E10" xr:uid="{A01F9D4E-37C5-4D31-93D2-7C77201D676B}">
      <formula1>1</formula1>
      <formula2>50000</formula2>
    </dataValidation>
    <dataValidation type="decimal" allowBlank="1" showInputMessage="1" showErrorMessage="1" error="Digite um valor válido." sqref="I108:I388" xr:uid="{F38CF619-A628-4E23-AC7D-D87F86C7F523}">
      <formula1>1</formula1>
      <formula2>60000</formula2>
    </dataValidation>
    <dataValidation type="decimal" allowBlank="1" showInputMessage="1" showErrorMessage="1" sqref="I100:I107" xr:uid="{8721353A-C71D-49B3-BC35-1E3DE9CB8FFD}">
      <formula1>0</formula1>
      <formula2>300000</formula2>
    </dataValidation>
    <dataValidation type="list" allowBlank="1" showInputMessage="1" showErrorMessage="1" error="Selecione uma das opções" promptTitle="selecione" prompt="selecione" sqref="F10" xr:uid="{4C01C30A-3A37-4F9C-B24B-13329A26F04C}">
      <formula1>"SIM,NÃO"</formula1>
    </dataValidation>
  </dataValidations>
  <pageMargins left="0.511811024" right="0.511811024" top="0.78740157499999996" bottom="0.78740157499999996" header="0.31496062000000002" footer="0.31496062000000002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C469"/>
  <sheetViews>
    <sheetView showGridLines="0" topLeftCell="A43" workbookViewId="0">
      <selection activeCell="E11" sqref="E11"/>
    </sheetView>
  </sheetViews>
  <sheetFormatPr defaultRowHeight="15" x14ac:dyDescent="0.25"/>
  <cols>
    <col min="3" max="3" width="15.5703125" style="14" customWidth="1"/>
    <col min="6" max="6" width="8" bestFit="1" customWidth="1"/>
  </cols>
  <sheetData>
    <row r="4" spans="2:3" x14ac:dyDescent="0.25">
      <c r="B4" s="49" t="s">
        <v>3</v>
      </c>
      <c r="C4" s="48" t="s">
        <v>15</v>
      </c>
    </row>
    <row r="5" spans="2:3" x14ac:dyDescent="0.25">
      <c r="B5" s="47">
        <v>34516</v>
      </c>
      <c r="C5" s="48">
        <v>582.86</v>
      </c>
    </row>
    <row r="6" spans="2:3" x14ac:dyDescent="0.25">
      <c r="B6" s="47">
        <v>34547</v>
      </c>
      <c r="C6" s="48">
        <v>582.86</v>
      </c>
    </row>
    <row r="7" spans="2:3" x14ac:dyDescent="0.25">
      <c r="B7" s="47">
        <v>34578</v>
      </c>
      <c r="C7" s="48">
        <v>582.86</v>
      </c>
    </row>
    <row r="8" spans="2:3" x14ac:dyDescent="0.25">
      <c r="B8" s="47">
        <v>34608</v>
      </c>
      <c r="C8" s="48">
        <v>582.86</v>
      </c>
    </row>
    <row r="9" spans="2:3" x14ac:dyDescent="0.25">
      <c r="B9" s="47">
        <v>34639</v>
      </c>
      <c r="C9" s="48">
        <v>582.86</v>
      </c>
    </row>
    <row r="10" spans="2:3" x14ac:dyDescent="0.25">
      <c r="B10" s="47">
        <v>34669</v>
      </c>
      <c r="C10" s="48">
        <v>582.86</v>
      </c>
    </row>
    <row r="11" spans="2:3" x14ac:dyDescent="0.25">
      <c r="B11" s="47">
        <v>34700</v>
      </c>
      <c r="C11" s="48">
        <v>582.86</v>
      </c>
    </row>
    <row r="12" spans="2:3" x14ac:dyDescent="0.25">
      <c r="B12" s="47">
        <v>34731</v>
      </c>
      <c r="C12" s="48">
        <v>582.86</v>
      </c>
    </row>
    <row r="13" spans="2:3" x14ac:dyDescent="0.25">
      <c r="B13" s="47">
        <v>34759</v>
      </c>
      <c r="C13" s="48">
        <v>582.86</v>
      </c>
    </row>
    <row r="14" spans="2:3" x14ac:dyDescent="0.25">
      <c r="B14" s="47">
        <v>34790</v>
      </c>
      <c r="C14" s="48">
        <v>582.86</v>
      </c>
    </row>
    <row r="15" spans="2:3" x14ac:dyDescent="0.25">
      <c r="B15" s="47">
        <v>34820</v>
      </c>
      <c r="C15" s="48">
        <v>832.66</v>
      </c>
    </row>
    <row r="16" spans="2:3" x14ac:dyDescent="0.25">
      <c r="B16" s="47">
        <v>34851</v>
      </c>
      <c r="C16" s="48">
        <v>832.66</v>
      </c>
    </row>
    <row r="17" spans="2:3" x14ac:dyDescent="0.25">
      <c r="B17" s="47">
        <v>34881</v>
      </c>
      <c r="C17" s="48">
        <v>832.66</v>
      </c>
    </row>
    <row r="18" spans="2:3" x14ac:dyDescent="0.25">
      <c r="B18" s="47">
        <v>34912</v>
      </c>
      <c r="C18" s="48">
        <v>832.66</v>
      </c>
    </row>
    <row r="19" spans="2:3" x14ac:dyDescent="0.25">
      <c r="B19" s="47">
        <v>34943</v>
      </c>
      <c r="C19" s="48">
        <v>832.66</v>
      </c>
    </row>
    <row r="20" spans="2:3" x14ac:dyDescent="0.25">
      <c r="B20" s="47">
        <v>34973</v>
      </c>
      <c r="C20" s="48">
        <v>832.66</v>
      </c>
    </row>
    <row r="21" spans="2:3" x14ac:dyDescent="0.25">
      <c r="B21" s="47">
        <v>35004</v>
      </c>
      <c r="C21" s="48">
        <v>832.66</v>
      </c>
    </row>
    <row r="22" spans="2:3" x14ac:dyDescent="0.25">
      <c r="B22" s="47">
        <v>35034</v>
      </c>
      <c r="C22" s="48">
        <v>832.66</v>
      </c>
    </row>
    <row r="23" spans="2:3" x14ac:dyDescent="0.25">
      <c r="B23" s="47">
        <v>35065</v>
      </c>
      <c r="C23" s="48">
        <v>832.66</v>
      </c>
    </row>
    <row r="24" spans="2:3" x14ac:dyDescent="0.25">
      <c r="B24" s="47">
        <v>35096</v>
      </c>
      <c r="C24" s="48">
        <v>832.66</v>
      </c>
    </row>
    <row r="25" spans="2:3" x14ac:dyDescent="0.25">
      <c r="B25" s="47">
        <v>35125</v>
      </c>
      <c r="C25" s="48">
        <v>832.66</v>
      </c>
    </row>
    <row r="26" spans="2:3" x14ac:dyDescent="0.25">
      <c r="B26" s="47">
        <v>35156</v>
      </c>
      <c r="C26" s="48">
        <v>832.66</v>
      </c>
    </row>
    <row r="27" spans="2:3" x14ac:dyDescent="0.25">
      <c r="B27" s="47">
        <v>35186</v>
      </c>
      <c r="C27" s="48">
        <v>957.56</v>
      </c>
    </row>
    <row r="28" spans="2:3" x14ac:dyDescent="0.25">
      <c r="B28" s="47">
        <v>35217</v>
      </c>
      <c r="C28" s="48">
        <v>957.56</v>
      </c>
    </row>
    <row r="29" spans="2:3" x14ac:dyDescent="0.25">
      <c r="B29" s="47">
        <v>35247</v>
      </c>
      <c r="C29" s="48">
        <v>957.56</v>
      </c>
    </row>
    <row r="30" spans="2:3" x14ac:dyDescent="0.25">
      <c r="B30" s="47">
        <v>35278</v>
      </c>
      <c r="C30" s="48">
        <v>957.56</v>
      </c>
    </row>
    <row r="31" spans="2:3" x14ac:dyDescent="0.25">
      <c r="B31" s="47">
        <v>35309</v>
      </c>
      <c r="C31" s="48">
        <v>957.56</v>
      </c>
    </row>
    <row r="32" spans="2:3" x14ac:dyDescent="0.25">
      <c r="B32" s="47">
        <v>35339</v>
      </c>
      <c r="C32" s="48">
        <v>957.56</v>
      </c>
    </row>
    <row r="33" spans="2:3" x14ac:dyDescent="0.25">
      <c r="B33" s="47">
        <v>35370</v>
      </c>
      <c r="C33" s="48">
        <v>957.56</v>
      </c>
    </row>
    <row r="34" spans="2:3" x14ac:dyDescent="0.25">
      <c r="B34" s="47">
        <v>35400</v>
      </c>
      <c r="C34" s="48">
        <v>957.56</v>
      </c>
    </row>
    <row r="35" spans="2:3" x14ac:dyDescent="0.25">
      <c r="B35" s="47">
        <v>35431</v>
      </c>
      <c r="C35" s="48">
        <v>957.56</v>
      </c>
    </row>
    <row r="36" spans="2:3" x14ac:dyDescent="0.25">
      <c r="B36" s="47">
        <v>35462</v>
      </c>
      <c r="C36" s="48">
        <v>957.56</v>
      </c>
    </row>
    <row r="37" spans="2:3" x14ac:dyDescent="0.25">
      <c r="B37" s="47">
        <v>35490</v>
      </c>
      <c r="C37" s="48">
        <v>957.56</v>
      </c>
    </row>
    <row r="38" spans="2:3" x14ac:dyDescent="0.25">
      <c r="B38" s="47">
        <v>35521</v>
      </c>
      <c r="C38" s="48">
        <v>957.56</v>
      </c>
    </row>
    <row r="39" spans="2:3" x14ac:dyDescent="0.25">
      <c r="B39" s="47">
        <v>35551</v>
      </c>
      <c r="C39" s="48">
        <v>957.56</v>
      </c>
    </row>
    <row r="40" spans="2:3" x14ac:dyDescent="0.25">
      <c r="B40" s="47">
        <v>35582</v>
      </c>
      <c r="C40" s="48">
        <v>1031.8699999999999</v>
      </c>
    </row>
    <row r="41" spans="2:3" x14ac:dyDescent="0.25">
      <c r="B41" s="47">
        <v>35612</v>
      </c>
      <c r="C41" s="48">
        <v>1031.8699999999999</v>
      </c>
    </row>
    <row r="42" spans="2:3" x14ac:dyDescent="0.25">
      <c r="B42" s="47">
        <v>35643</v>
      </c>
      <c r="C42" s="48">
        <v>1031.8699999999999</v>
      </c>
    </row>
    <row r="43" spans="2:3" x14ac:dyDescent="0.25">
      <c r="B43" s="47">
        <v>35674</v>
      </c>
      <c r="C43" s="48">
        <v>1031.8699999999999</v>
      </c>
    </row>
    <row r="44" spans="2:3" x14ac:dyDescent="0.25">
      <c r="B44" s="47">
        <v>35704</v>
      </c>
      <c r="C44" s="48">
        <v>1031.8699999999999</v>
      </c>
    </row>
    <row r="45" spans="2:3" x14ac:dyDescent="0.25">
      <c r="B45" s="47">
        <v>35735</v>
      </c>
      <c r="C45" s="48">
        <v>1031.8699999999999</v>
      </c>
    </row>
    <row r="46" spans="2:3" x14ac:dyDescent="0.25">
      <c r="B46" s="47">
        <v>35765</v>
      </c>
      <c r="C46" s="48">
        <v>1031.8699999999999</v>
      </c>
    </row>
    <row r="47" spans="2:3" x14ac:dyDescent="0.25">
      <c r="B47" s="47">
        <v>35796</v>
      </c>
      <c r="C47" s="48">
        <v>1031.8699999999999</v>
      </c>
    </row>
    <row r="48" spans="2:3" x14ac:dyDescent="0.25">
      <c r="B48" s="47">
        <v>35827</v>
      </c>
      <c r="C48" s="48">
        <v>1031.8699999999999</v>
      </c>
    </row>
    <row r="49" spans="2:3" x14ac:dyDescent="0.25">
      <c r="B49" s="47">
        <v>35855</v>
      </c>
      <c r="C49" s="48">
        <v>1031.8699999999999</v>
      </c>
    </row>
    <row r="50" spans="2:3" x14ac:dyDescent="0.25">
      <c r="B50" s="47">
        <v>35886</v>
      </c>
      <c r="C50" s="48">
        <v>1031.8699999999999</v>
      </c>
    </row>
    <row r="51" spans="2:3" x14ac:dyDescent="0.25">
      <c r="B51" s="47">
        <v>35916</v>
      </c>
      <c r="C51" s="48">
        <v>1031.8699999999999</v>
      </c>
    </row>
    <row r="52" spans="2:3" x14ac:dyDescent="0.25">
      <c r="B52" s="47">
        <v>35947</v>
      </c>
      <c r="C52" s="48">
        <v>1081.5</v>
      </c>
    </row>
    <row r="53" spans="2:3" x14ac:dyDescent="0.25">
      <c r="B53" s="47">
        <v>35977</v>
      </c>
      <c r="C53" s="48">
        <v>1081.5</v>
      </c>
    </row>
    <row r="54" spans="2:3" x14ac:dyDescent="0.25">
      <c r="B54" s="47">
        <v>36008</v>
      </c>
      <c r="C54" s="48">
        <v>1081.5</v>
      </c>
    </row>
    <row r="55" spans="2:3" x14ac:dyDescent="0.25">
      <c r="B55" s="47">
        <v>36039</v>
      </c>
      <c r="C55" s="48">
        <v>1081.5</v>
      </c>
    </row>
    <row r="56" spans="2:3" x14ac:dyDescent="0.25">
      <c r="B56" s="47">
        <v>36069</v>
      </c>
      <c r="C56" s="48">
        <v>1081.5</v>
      </c>
    </row>
    <row r="57" spans="2:3" x14ac:dyDescent="0.25">
      <c r="B57" s="47">
        <v>36100</v>
      </c>
      <c r="C57" s="48">
        <v>1081.5</v>
      </c>
    </row>
    <row r="58" spans="2:3" x14ac:dyDescent="0.25">
      <c r="B58" s="47">
        <v>36130</v>
      </c>
      <c r="C58" s="48">
        <v>1200</v>
      </c>
    </row>
    <row r="59" spans="2:3" x14ac:dyDescent="0.25">
      <c r="B59" s="47">
        <v>36161</v>
      </c>
      <c r="C59" s="48">
        <v>1200</v>
      </c>
    </row>
    <row r="60" spans="2:3" x14ac:dyDescent="0.25">
      <c r="B60" s="47">
        <v>36192</v>
      </c>
      <c r="C60" s="48">
        <v>1200</v>
      </c>
    </row>
    <row r="61" spans="2:3" x14ac:dyDescent="0.25">
      <c r="B61" s="47">
        <v>36220</v>
      </c>
      <c r="C61" s="48">
        <v>1200</v>
      </c>
    </row>
    <row r="62" spans="2:3" x14ac:dyDescent="0.25">
      <c r="B62" s="47">
        <v>36251</v>
      </c>
      <c r="C62" s="48">
        <v>1200</v>
      </c>
    </row>
    <row r="63" spans="2:3" x14ac:dyDescent="0.25">
      <c r="B63" s="47">
        <v>36281</v>
      </c>
      <c r="C63" s="48">
        <v>1200</v>
      </c>
    </row>
    <row r="64" spans="2:3" x14ac:dyDescent="0.25">
      <c r="B64" s="47">
        <v>36312</v>
      </c>
      <c r="C64" s="48">
        <v>1255.32</v>
      </c>
    </row>
    <row r="65" spans="2:3" x14ac:dyDescent="0.25">
      <c r="B65" s="47">
        <v>36342</v>
      </c>
      <c r="C65" s="48">
        <v>1255.32</v>
      </c>
    </row>
    <row r="66" spans="2:3" x14ac:dyDescent="0.25">
      <c r="B66" s="47">
        <v>36373</v>
      </c>
      <c r="C66" s="48">
        <v>1255.32</v>
      </c>
    </row>
    <row r="67" spans="2:3" x14ac:dyDescent="0.25">
      <c r="B67" s="47">
        <v>36404</v>
      </c>
      <c r="C67" s="48">
        <v>1255.32</v>
      </c>
    </row>
    <row r="68" spans="2:3" x14ac:dyDescent="0.25">
      <c r="B68" s="47">
        <v>36434</v>
      </c>
      <c r="C68" s="48">
        <v>1255.32</v>
      </c>
    </row>
    <row r="69" spans="2:3" x14ac:dyDescent="0.25">
      <c r="B69" s="47">
        <v>36465</v>
      </c>
      <c r="C69" s="48">
        <v>1255.32</v>
      </c>
    </row>
    <row r="70" spans="2:3" x14ac:dyDescent="0.25">
      <c r="B70" s="47">
        <v>36495</v>
      </c>
      <c r="C70" s="48">
        <v>1255.32</v>
      </c>
    </row>
    <row r="71" spans="2:3" x14ac:dyDescent="0.25">
      <c r="B71" s="47">
        <v>36526</v>
      </c>
      <c r="C71" s="48">
        <v>1255.32</v>
      </c>
    </row>
    <row r="72" spans="2:3" x14ac:dyDescent="0.25">
      <c r="B72" s="47">
        <v>36557</v>
      </c>
      <c r="C72" s="48">
        <v>1255.32</v>
      </c>
    </row>
    <row r="73" spans="2:3" x14ac:dyDescent="0.25">
      <c r="B73" s="47">
        <v>36586</v>
      </c>
      <c r="C73" s="48">
        <v>1255.32</v>
      </c>
    </row>
    <row r="74" spans="2:3" x14ac:dyDescent="0.25">
      <c r="B74" s="47">
        <v>36617</v>
      </c>
      <c r="C74" s="48">
        <v>1255.32</v>
      </c>
    </row>
    <row r="75" spans="2:3" x14ac:dyDescent="0.25">
      <c r="B75" s="47">
        <v>36647</v>
      </c>
      <c r="C75" s="48">
        <v>1255.32</v>
      </c>
    </row>
    <row r="76" spans="2:3" x14ac:dyDescent="0.25">
      <c r="B76" s="47">
        <v>36678</v>
      </c>
      <c r="C76" s="48">
        <v>1328.25</v>
      </c>
    </row>
    <row r="77" spans="2:3" x14ac:dyDescent="0.25">
      <c r="B77" s="47">
        <v>36708</v>
      </c>
      <c r="C77" s="48">
        <v>1328.25</v>
      </c>
    </row>
    <row r="78" spans="2:3" x14ac:dyDescent="0.25">
      <c r="B78" s="47">
        <v>36739</v>
      </c>
      <c r="C78" s="48">
        <v>1328.25</v>
      </c>
    </row>
    <row r="79" spans="2:3" x14ac:dyDescent="0.25">
      <c r="B79" s="47">
        <v>36770</v>
      </c>
      <c r="C79" s="48">
        <v>1328.25</v>
      </c>
    </row>
    <row r="80" spans="2:3" x14ac:dyDescent="0.25">
      <c r="B80" s="47">
        <v>36800</v>
      </c>
      <c r="C80" s="48">
        <v>1328.25</v>
      </c>
    </row>
    <row r="81" spans="2:3" x14ac:dyDescent="0.25">
      <c r="B81" s="47">
        <v>36831</v>
      </c>
      <c r="C81" s="48">
        <v>1328.25</v>
      </c>
    </row>
    <row r="82" spans="2:3" x14ac:dyDescent="0.25">
      <c r="B82" s="47">
        <v>36861</v>
      </c>
      <c r="C82" s="48">
        <v>1328.25</v>
      </c>
    </row>
    <row r="83" spans="2:3" x14ac:dyDescent="0.25">
      <c r="B83" s="47">
        <v>36892</v>
      </c>
      <c r="C83" s="48">
        <v>1328.25</v>
      </c>
    </row>
    <row r="84" spans="2:3" x14ac:dyDescent="0.25">
      <c r="B84" s="47">
        <v>36923</v>
      </c>
      <c r="C84" s="48">
        <v>1328.25</v>
      </c>
    </row>
    <row r="85" spans="2:3" x14ac:dyDescent="0.25">
      <c r="B85" s="47">
        <v>36951</v>
      </c>
      <c r="C85" s="48">
        <v>1328.25</v>
      </c>
    </row>
    <row r="86" spans="2:3" x14ac:dyDescent="0.25">
      <c r="B86" s="47">
        <v>36982</v>
      </c>
      <c r="C86" s="48">
        <v>1328.25</v>
      </c>
    </row>
    <row r="87" spans="2:3" x14ac:dyDescent="0.25">
      <c r="B87" s="47">
        <v>37012</v>
      </c>
      <c r="C87" s="48">
        <v>1328.25</v>
      </c>
    </row>
    <row r="88" spans="2:3" x14ac:dyDescent="0.25">
      <c r="B88" s="47">
        <v>37043</v>
      </c>
      <c r="C88" s="48">
        <v>1430</v>
      </c>
    </row>
    <row r="89" spans="2:3" x14ac:dyDescent="0.25">
      <c r="B89" s="47">
        <v>37073</v>
      </c>
      <c r="C89" s="48">
        <v>1430</v>
      </c>
    </row>
    <row r="90" spans="2:3" x14ac:dyDescent="0.25">
      <c r="B90" s="47">
        <v>37104</v>
      </c>
      <c r="C90" s="48">
        <v>1430</v>
      </c>
    </row>
    <row r="91" spans="2:3" x14ac:dyDescent="0.25">
      <c r="B91" s="47">
        <v>37135</v>
      </c>
      <c r="C91" s="48">
        <v>1430</v>
      </c>
    </row>
    <row r="92" spans="2:3" x14ac:dyDescent="0.25">
      <c r="B92" s="47">
        <v>37165</v>
      </c>
      <c r="C92" s="48">
        <v>1430</v>
      </c>
    </row>
    <row r="93" spans="2:3" x14ac:dyDescent="0.25">
      <c r="B93" s="47">
        <v>37196</v>
      </c>
      <c r="C93" s="48">
        <v>1430</v>
      </c>
    </row>
    <row r="94" spans="2:3" x14ac:dyDescent="0.25">
      <c r="B94" s="47">
        <v>37226</v>
      </c>
      <c r="C94" s="48">
        <v>1430</v>
      </c>
    </row>
    <row r="95" spans="2:3" x14ac:dyDescent="0.25">
      <c r="B95" s="47">
        <v>37257</v>
      </c>
      <c r="C95" s="48">
        <v>1430</v>
      </c>
    </row>
    <row r="96" spans="2:3" x14ac:dyDescent="0.25">
      <c r="B96" s="47">
        <v>37288</v>
      </c>
      <c r="C96" s="48">
        <v>1430</v>
      </c>
    </row>
    <row r="97" spans="2:3" x14ac:dyDescent="0.25">
      <c r="B97" s="47">
        <v>37316</v>
      </c>
      <c r="C97" s="48">
        <v>1430</v>
      </c>
    </row>
    <row r="98" spans="2:3" x14ac:dyDescent="0.25">
      <c r="B98" s="47">
        <v>37347</v>
      </c>
      <c r="C98" s="48">
        <v>1430</v>
      </c>
    </row>
    <row r="99" spans="2:3" x14ac:dyDescent="0.25">
      <c r="B99" s="47">
        <v>37377</v>
      </c>
      <c r="C99" s="48">
        <v>1430</v>
      </c>
    </row>
    <row r="100" spans="2:3" x14ac:dyDescent="0.25">
      <c r="B100" s="47">
        <v>37408</v>
      </c>
      <c r="C100" s="48">
        <v>1561.56</v>
      </c>
    </row>
    <row r="101" spans="2:3" x14ac:dyDescent="0.25">
      <c r="B101" s="47">
        <v>37438</v>
      </c>
      <c r="C101" s="48">
        <v>1561.56</v>
      </c>
    </row>
    <row r="102" spans="2:3" x14ac:dyDescent="0.25">
      <c r="B102" s="47">
        <v>37469</v>
      </c>
      <c r="C102" s="48">
        <v>1561.56</v>
      </c>
    </row>
    <row r="103" spans="2:3" x14ac:dyDescent="0.25">
      <c r="B103" s="47">
        <v>37500</v>
      </c>
      <c r="C103" s="48">
        <v>1561.56</v>
      </c>
    </row>
    <row r="104" spans="2:3" x14ac:dyDescent="0.25">
      <c r="B104" s="47">
        <v>37530</v>
      </c>
      <c r="C104" s="48">
        <v>1561.56</v>
      </c>
    </row>
    <row r="105" spans="2:3" x14ac:dyDescent="0.25">
      <c r="B105" s="47">
        <v>37561</v>
      </c>
      <c r="C105" s="48">
        <v>1561.56</v>
      </c>
    </row>
    <row r="106" spans="2:3" x14ac:dyDescent="0.25">
      <c r="B106" s="47">
        <v>37591</v>
      </c>
      <c r="C106" s="48">
        <v>1561.56</v>
      </c>
    </row>
    <row r="107" spans="2:3" x14ac:dyDescent="0.25">
      <c r="B107" s="47">
        <v>37622</v>
      </c>
      <c r="C107" s="48">
        <v>1561.56</v>
      </c>
    </row>
    <row r="108" spans="2:3" x14ac:dyDescent="0.25">
      <c r="B108" s="47">
        <v>37653</v>
      </c>
      <c r="C108" s="48">
        <v>1561.56</v>
      </c>
    </row>
    <row r="109" spans="2:3" x14ac:dyDescent="0.25">
      <c r="B109" s="47">
        <v>37681</v>
      </c>
      <c r="C109" s="48">
        <v>1561.56</v>
      </c>
    </row>
    <row r="110" spans="2:3" x14ac:dyDescent="0.25">
      <c r="B110" s="47">
        <v>37712</v>
      </c>
      <c r="C110" s="48">
        <v>1561.56</v>
      </c>
    </row>
    <row r="111" spans="2:3" x14ac:dyDescent="0.25">
      <c r="B111" s="47">
        <v>37742</v>
      </c>
      <c r="C111" s="48">
        <v>1561.56</v>
      </c>
    </row>
    <row r="112" spans="2:3" x14ac:dyDescent="0.25">
      <c r="B112" s="47">
        <v>37773</v>
      </c>
      <c r="C112" s="48">
        <v>1869.34</v>
      </c>
    </row>
    <row r="113" spans="2:3" x14ac:dyDescent="0.25">
      <c r="B113" s="47">
        <v>37803</v>
      </c>
      <c r="C113" s="48">
        <v>1869.34</v>
      </c>
    </row>
    <row r="114" spans="2:3" x14ac:dyDescent="0.25">
      <c r="B114" s="47">
        <v>37834</v>
      </c>
      <c r="C114" s="48">
        <v>1869.34</v>
      </c>
    </row>
    <row r="115" spans="2:3" x14ac:dyDescent="0.25">
      <c r="B115" s="47">
        <v>37865</v>
      </c>
      <c r="C115" s="48">
        <v>1869.34</v>
      </c>
    </row>
    <row r="116" spans="2:3" x14ac:dyDescent="0.25">
      <c r="B116" s="47">
        <v>37895</v>
      </c>
      <c r="C116" s="48">
        <v>1869.34</v>
      </c>
    </row>
    <row r="117" spans="2:3" x14ac:dyDescent="0.25">
      <c r="B117" s="47">
        <v>37926</v>
      </c>
      <c r="C117" s="48">
        <v>1869.34</v>
      </c>
    </row>
    <row r="118" spans="2:3" x14ac:dyDescent="0.25">
      <c r="B118" s="47">
        <v>37956</v>
      </c>
      <c r="C118" s="48">
        <v>1869.34</v>
      </c>
    </row>
    <row r="119" spans="2:3" x14ac:dyDescent="0.25">
      <c r="B119" s="47">
        <v>37987</v>
      </c>
      <c r="C119" s="48">
        <v>2400</v>
      </c>
    </row>
    <row r="120" spans="2:3" x14ac:dyDescent="0.25">
      <c r="B120" s="47">
        <v>38018</v>
      </c>
      <c r="C120" s="48">
        <v>2400</v>
      </c>
    </row>
    <row r="121" spans="2:3" x14ac:dyDescent="0.25">
      <c r="B121" s="47">
        <v>38047</v>
      </c>
      <c r="C121" s="48">
        <v>2400</v>
      </c>
    </row>
    <row r="122" spans="2:3" x14ac:dyDescent="0.25">
      <c r="B122" s="47">
        <v>38078</v>
      </c>
      <c r="C122" s="48">
        <v>2400</v>
      </c>
    </row>
    <row r="123" spans="2:3" x14ac:dyDescent="0.25">
      <c r="B123" s="47">
        <v>38108</v>
      </c>
      <c r="C123" s="48">
        <v>2508.7199999999998</v>
      </c>
    </row>
    <row r="124" spans="2:3" x14ac:dyDescent="0.25">
      <c r="B124" s="47">
        <v>38139</v>
      </c>
      <c r="C124" s="48">
        <v>2508.7199999999998</v>
      </c>
    </row>
    <row r="125" spans="2:3" x14ac:dyDescent="0.25">
      <c r="B125" s="47">
        <v>38169</v>
      </c>
      <c r="C125" s="48">
        <v>2508.7199999999998</v>
      </c>
    </row>
    <row r="126" spans="2:3" x14ac:dyDescent="0.25">
      <c r="B126" s="47">
        <v>38200</v>
      </c>
      <c r="C126" s="48">
        <v>2508.7199999999998</v>
      </c>
    </row>
    <row r="127" spans="2:3" x14ac:dyDescent="0.25">
      <c r="B127" s="47">
        <v>38231</v>
      </c>
      <c r="C127" s="48">
        <v>2508.7199999999998</v>
      </c>
    </row>
    <row r="128" spans="2:3" x14ac:dyDescent="0.25">
      <c r="B128" s="47">
        <v>38261</v>
      </c>
      <c r="C128" s="48">
        <v>2508.7199999999998</v>
      </c>
    </row>
    <row r="129" spans="2:3" x14ac:dyDescent="0.25">
      <c r="B129" s="47">
        <v>38292</v>
      </c>
      <c r="C129" s="48">
        <v>2508.7199999999998</v>
      </c>
    </row>
    <row r="130" spans="2:3" x14ac:dyDescent="0.25">
      <c r="B130" s="47">
        <v>38322</v>
      </c>
      <c r="C130" s="48">
        <v>2508.7199999999998</v>
      </c>
    </row>
    <row r="131" spans="2:3" x14ac:dyDescent="0.25">
      <c r="B131" s="47">
        <v>38353</v>
      </c>
      <c r="C131" s="48">
        <v>2508.7199999999998</v>
      </c>
    </row>
    <row r="132" spans="2:3" x14ac:dyDescent="0.25">
      <c r="B132" s="47">
        <v>38384</v>
      </c>
      <c r="C132" s="48">
        <v>2508.7199999999998</v>
      </c>
    </row>
    <row r="133" spans="2:3" x14ac:dyDescent="0.25">
      <c r="B133" s="47">
        <v>38412</v>
      </c>
      <c r="C133" s="48">
        <v>2508.7199999999998</v>
      </c>
    </row>
    <row r="134" spans="2:3" x14ac:dyDescent="0.25">
      <c r="B134" s="47">
        <v>38443</v>
      </c>
      <c r="C134" s="48">
        <v>2508.7199999999998</v>
      </c>
    </row>
    <row r="135" spans="2:3" x14ac:dyDescent="0.25">
      <c r="B135" s="47">
        <v>38473</v>
      </c>
      <c r="C135" s="48">
        <v>2668.15</v>
      </c>
    </row>
    <row r="136" spans="2:3" x14ac:dyDescent="0.25">
      <c r="B136" s="47">
        <v>38504</v>
      </c>
      <c r="C136" s="48">
        <v>2668.15</v>
      </c>
    </row>
    <row r="137" spans="2:3" x14ac:dyDescent="0.25">
      <c r="B137" s="47">
        <v>38534</v>
      </c>
      <c r="C137" s="48">
        <v>2668.15</v>
      </c>
    </row>
    <row r="138" spans="2:3" x14ac:dyDescent="0.25">
      <c r="B138" s="47">
        <v>38565</v>
      </c>
      <c r="C138" s="48">
        <v>2668.15</v>
      </c>
    </row>
    <row r="139" spans="2:3" x14ac:dyDescent="0.25">
      <c r="B139" s="47">
        <v>38596</v>
      </c>
      <c r="C139" s="48">
        <v>2668.15</v>
      </c>
    </row>
    <row r="140" spans="2:3" x14ac:dyDescent="0.25">
      <c r="B140" s="47">
        <v>38626</v>
      </c>
      <c r="C140" s="48">
        <v>2668.15</v>
      </c>
    </row>
    <row r="141" spans="2:3" x14ac:dyDescent="0.25">
      <c r="B141" s="47">
        <v>38657</v>
      </c>
      <c r="C141" s="48">
        <v>2668.15</v>
      </c>
    </row>
    <row r="142" spans="2:3" x14ac:dyDescent="0.25">
      <c r="B142" s="47">
        <v>38687</v>
      </c>
      <c r="C142" s="48">
        <v>2668.15</v>
      </c>
    </row>
    <row r="143" spans="2:3" x14ac:dyDescent="0.25">
      <c r="B143" s="47">
        <v>38718</v>
      </c>
      <c r="C143" s="48">
        <v>2668.15</v>
      </c>
    </row>
    <row r="144" spans="2:3" x14ac:dyDescent="0.25">
      <c r="B144" s="47">
        <v>38749</v>
      </c>
      <c r="C144" s="48">
        <v>2668.15</v>
      </c>
    </row>
    <row r="145" spans="2:3" x14ac:dyDescent="0.25">
      <c r="B145" s="47">
        <v>38777</v>
      </c>
      <c r="C145" s="48">
        <v>2668.15</v>
      </c>
    </row>
    <row r="146" spans="2:3" x14ac:dyDescent="0.25">
      <c r="B146" s="47">
        <v>38808</v>
      </c>
      <c r="C146" s="48">
        <v>2801.56</v>
      </c>
    </row>
    <row r="147" spans="2:3" x14ac:dyDescent="0.25">
      <c r="B147" s="47">
        <v>38838</v>
      </c>
      <c r="C147" s="48">
        <v>2801.56</v>
      </c>
    </row>
    <row r="148" spans="2:3" x14ac:dyDescent="0.25">
      <c r="B148" s="47">
        <v>38869</v>
      </c>
      <c r="C148" s="48">
        <v>2801.56</v>
      </c>
    </row>
    <row r="149" spans="2:3" x14ac:dyDescent="0.25">
      <c r="B149" s="47">
        <v>38899</v>
      </c>
      <c r="C149" s="48">
        <v>2801.56</v>
      </c>
    </row>
    <row r="150" spans="2:3" x14ac:dyDescent="0.25">
      <c r="B150" s="47">
        <v>38930</v>
      </c>
      <c r="C150" s="48">
        <v>2801.82</v>
      </c>
    </row>
    <row r="151" spans="2:3" x14ac:dyDescent="0.25">
      <c r="B151" s="47">
        <v>38961</v>
      </c>
      <c r="C151" s="48">
        <v>2801.82</v>
      </c>
    </row>
    <row r="152" spans="2:3" x14ac:dyDescent="0.25">
      <c r="B152" s="47">
        <v>38991</v>
      </c>
      <c r="C152" s="48">
        <v>2801.82</v>
      </c>
    </row>
    <row r="153" spans="2:3" x14ac:dyDescent="0.25">
      <c r="B153" s="47">
        <v>39022</v>
      </c>
      <c r="C153" s="48">
        <v>2801.82</v>
      </c>
    </row>
    <row r="154" spans="2:3" x14ac:dyDescent="0.25">
      <c r="B154" s="47">
        <v>39052</v>
      </c>
      <c r="C154" s="48">
        <v>2801.82</v>
      </c>
    </row>
    <row r="155" spans="2:3" x14ac:dyDescent="0.25">
      <c r="B155" s="47">
        <v>39083</v>
      </c>
      <c r="C155" s="48">
        <v>2801.82</v>
      </c>
    </row>
    <row r="156" spans="2:3" x14ac:dyDescent="0.25">
      <c r="B156" s="47">
        <v>39114</v>
      </c>
      <c r="C156" s="48">
        <v>2801.82</v>
      </c>
    </row>
    <row r="157" spans="2:3" x14ac:dyDescent="0.25">
      <c r="B157" s="47">
        <v>39142</v>
      </c>
      <c r="C157" s="48">
        <v>2801.82</v>
      </c>
    </row>
    <row r="158" spans="2:3" x14ac:dyDescent="0.25">
      <c r="B158" s="47">
        <v>39173</v>
      </c>
      <c r="C158" s="48">
        <v>2894.28</v>
      </c>
    </row>
    <row r="159" spans="2:3" x14ac:dyDescent="0.25">
      <c r="B159" s="47">
        <v>39203</v>
      </c>
      <c r="C159" s="48">
        <v>2894.28</v>
      </c>
    </row>
    <row r="160" spans="2:3" x14ac:dyDescent="0.25">
      <c r="B160" s="47">
        <v>39234</v>
      </c>
      <c r="C160" s="48">
        <v>2894.28</v>
      </c>
    </row>
    <row r="161" spans="2:3" x14ac:dyDescent="0.25">
      <c r="B161" s="47">
        <v>39264</v>
      </c>
      <c r="C161" s="48">
        <v>2894.28</v>
      </c>
    </row>
    <row r="162" spans="2:3" x14ac:dyDescent="0.25">
      <c r="B162" s="47">
        <v>39295</v>
      </c>
      <c r="C162" s="48">
        <v>2894.28</v>
      </c>
    </row>
    <row r="163" spans="2:3" x14ac:dyDescent="0.25">
      <c r="B163" s="47">
        <v>39326</v>
      </c>
      <c r="C163" s="48">
        <v>2894.28</v>
      </c>
    </row>
    <row r="164" spans="2:3" x14ac:dyDescent="0.25">
      <c r="B164" s="47">
        <v>39356</v>
      </c>
      <c r="C164" s="48">
        <v>2894.28</v>
      </c>
    </row>
    <row r="165" spans="2:3" x14ac:dyDescent="0.25">
      <c r="B165" s="47">
        <v>39387</v>
      </c>
      <c r="C165" s="48">
        <v>2894.28</v>
      </c>
    </row>
    <row r="166" spans="2:3" x14ac:dyDescent="0.25">
      <c r="B166" s="47">
        <v>39417</v>
      </c>
      <c r="C166" s="48">
        <v>2894.28</v>
      </c>
    </row>
    <row r="167" spans="2:3" x14ac:dyDescent="0.25">
      <c r="B167" s="47">
        <v>39448</v>
      </c>
      <c r="C167" s="48">
        <v>2894.28</v>
      </c>
    </row>
    <row r="168" spans="2:3" x14ac:dyDescent="0.25">
      <c r="B168" s="47">
        <v>39479</v>
      </c>
      <c r="C168" s="48">
        <v>2894.28</v>
      </c>
    </row>
    <row r="169" spans="2:3" x14ac:dyDescent="0.25">
      <c r="B169" s="47">
        <v>39508</v>
      </c>
      <c r="C169" s="48">
        <v>3038.99</v>
      </c>
    </row>
    <row r="170" spans="2:3" x14ac:dyDescent="0.25">
      <c r="B170" s="47">
        <v>39539</v>
      </c>
      <c r="C170" s="48">
        <v>3038.99</v>
      </c>
    </row>
    <row r="171" spans="2:3" x14ac:dyDescent="0.25">
      <c r="B171" s="47">
        <v>39569</v>
      </c>
      <c r="C171" s="48">
        <v>3038.99</v>
      </c>
    </row>
    <row r="172" spans="2:3" x14ac:dyDescent="0.25">
      <c r="B172" s="47">
        <v>39600</v>
      </c>
      <c r="C172" s="48">
        <v>3038.99</v>
      </c>
    </row>
    <row r="173" spans="2:3" x14ac:dyDescent="0.25">
      <c r="B173" s="47">
        <v>39630</v>
      </c>
      <c r="C173" s="48">
        <v>3038.99</v>
      </c>
    </row>
    <row r="174" spans="2:3" x14ac:dyDescent="0.25">
      <c r="B174" s="47">
        <v>39661</v>
      </c>
      <c r="C174" s="48">
        <v>3038.99</v>
      </c>
    </row>
    <row r="175" spans="2:3" x14ac:dyDescent="0.25">
      <c r="B175" s="47">
        <v>39692</v>
      </c>
      <c r="C175" s="48">
        <v>3038.99</v>
      </c>
    </row>
    <row r="176" spans="2:3" x14ac:dyDescent="0.25">
      <c r="B176" s="47">
        <v>39722</v>
      </c>
      <c r="C176" s="48">
        <v>3038.99</v>
      </c>
    </row>
    <row r="177" spans="2:3" x14ac:dyDescent="0.25">
      <c r="B177" s="47">
        <v>39753</v>
      </c>
      <c r="C177" s="48">
        <v>3038.99</v>
      </c>
    </row>
    <row r="178" spans="2:3" x14ac:dyDescent="0.25">
      <c r="B178" s="47">
        <v>39783</v>
      </c>
      <c r="C178" s="48">
        <v>3038.99</v>
      </c>
    </row>
    <row r="179" spans="2:3" x14ac:dyDescent="0.25">
      <c r="B179" s="47">
        <v>39814</v>
      </c>
      <c r="C179" s="48">
        <v>3038.99</v>
      </c>
    </row>
    <row r="180" spans="2:3" x14ac:dyDescent="0.25">
      <c r="B180" s="47">
        <v>39845</v>
      </c>
      <c r="C180" s="48">
        <v>3218.9</v>
      </c>
    </row>
    <row r="181" spans="2:3" x14ac:dyDescent="0.25">
      <c r="B181" s="47">
        <v>39873</v>
      </c>
      <c r="C181" s="48">
        <v>3218.9</v>
      </c>
    </row>
    <row r="182" spans="2:3" x14ac:dyDescent="0.25">
      <c r="B182" s="47">
        <v>39904</v>
      </c>
      <c r="C182" s="48">
        <v>3218.9</v>
      </c>
    </row>
    <row r="183" spans="2:3" x14ac:dyDescent="0.25">
      <c r="B183" s="47">
        <v>39934</v>
      </c>
      <c r="C183" s="48">
        <v>3218.9</v>
      </c>
    </row>
    <row r="184" spans="2:3" x14ac:dyDescent="0.25">
      <c r="B184" s="47">
        <v>39965</v>
      </c>
      <c r="C184" s="48">
        <v>3218.9</v>
      </c>
    </row>
    <row r="185" spans="2:3" x14ac:dyDescent="0.25">
      <c r="B185" s="47">
        <v>39995</v>
      </c>
      <c r="C185" s="48">
        <v>3218.9</v>
      </c>
    </row>
    <row r="186" spans="2:3" x14ac:dyDescent="0.25">
      <c r="B186" s="47">
        <v>40026</v>
      </c>
      <c r="C186" s="48">
        <v>3218.9</v>
      </c>
    </row>
    <row r="187" spans="2:3" x14ac:dyDescent="0.25">
      <c r="B187" s="47">
        <v>40057</v>
      </c>
      <c r="C187" s="48">
        <v>3218.9</v>
      </c>
    </row>
    <row r="188" spans="2:3" x14ac:dyDescent="0.25">
      <c r="B188" s="47">
        <v>40087</v>
      </c>
      <c r="C188" s="48">
        <v>3218.9</v>
      </c>
    </row>
    <row r="189" spans="2:3" x14ac:dyDescent="0.25">
      <c r="B189" s="47">
        <v>40118</v>
      </c>
      <c r="C189" s="48">
        <v>3218.9</v>
      </c>
    </row>
    <row r="190" spans="2:3" x14ac:dyDescent="0.25">
      <c r="B190" s="47">
        <v>40148</v>
      </c>
      <c r="C190" s="48">
        <v>3218.9</v>
      </c>
    </row>
    <row r="191" spans="2:3" x14ac:dyDescent="0.25">
      <c r="B191" s="47">
        <v>40179</v>
      </c>
      <c r="C191" s="48">
        <v>3467.4</v>
      </c>
    </row>
    <row r="192" spans="2:3" x14ac:dyDescent="0.25">
      <c r="B192" s="47">
        <v>40210</v>
      </c>
      <c r="C192" s="48">
        <v>3467.4</v>
      </c>
    </row>
    <row r="193" spans="2:3" x14ac:dyDescent="0.25">
      <c r="B193" s="47">
        <v>40238</v>
      </c>
      <c r="C193" s="48">
        <v>3467.4</v>
      </c>
    </row>
    <row r="194" spans="2:3" x14ac:dyDescent="0.25">
      <c r="B194" s="47">
        <v>40269</v>
      </c>
      <c r="C194" s="48">
        <v>3467.4</v>
      </c>
    </row>
    <row r="195" spans="2:3" x14ac:dyDescent="0.25">
      <c r="B195" s="47">
        <v>40299</v>
      </c>
      <c r="C195" s="48">
        <v>3467.4</v>
      </c>
    </row>
    <row r="196" spans="2:3" x14ac:dyDescent="0.25">
      <c r="B196" s="47">
        <v>40330</v>
      </c>
      <c r="C196" s="48">
        <v>3467.4</v>
      </c>
    </row>
    <row r="197" spans="2:3" x14ac:dyDescent="0.25">
      <c r="B197" s="47">
        <v>40360</v>
      </c>
      <c r="C197" s="48">
        <v>3467.4</v>
      </c>
    </row>
    <row r="198" spans="2:3" x14ac:dyDescent="0.25">
      <c r="B198" s="47">
        <v>40391</v>
      </c>
      <c r="C198" s="48">
        <v>3467.4</v>
      </c>
    </row>
    <row r="199" spans="2:3" x14ac:dyDescent="0.25">
      <c r="B199" s="47">
        <v>40422</v>
      </c>
      <c r="C199" s="48">
        <v>3467.4</v>
      </c>
    </row>
    <row r="200" spans="2:3" x14ac:dyDescent="0.25">
      <c r="B200" s="47">
        <v>40452</v>
      </c>
      <c r="C200" s="48">
        <v>3467.4</v>
      </c>
    </row>
    <row r="201" spans="2:3" x14ac:dyDescent="0.25">
      <c r="B201" s="47">
        <v>40483</v>
      </c>
      <c r="C201" s="48">
        <v>3467.4</v>
      </c>
    </row>
    <row r="202" spans="2:3" x14ac:dyDescent="0.25">
      <c r="B202" s="47">
        <v>40513</v>
      </c>
      <c r="C202" s="48">
        <v>3467.4</v>
      </c>
    </row>
    <row r="203" spans="2:3" x14ac:dyDescent="0.25">
      <c r="B203" s="47">
        <v>40544</v>
      </c>
      <c r="C203" s="48">
        <v>3691.74</v>
      </c>
    </row>
    <row r="204" spans="2:3" x14ac:dyDescent="0.25">
      <c r="B204" s="47">
        <v>40575</v>
      </c>
      <c r="C204" s="48">
        <v>3691.74</v>
      </c>
    </row>
    <row r="205" spans="2:3" x14ac:dyDescent="0.25">
      <c r="B205" s="47">
        <v>40603</v>
      </c>
      <c r="C205" s="48">
        <v>3691.74</v>
      </c>
    </row>
    <row r="206" spans="2:3" x14ac:dyDescent="0.25">
      <c r="B206" s="47">
        <v>40634</v>
      </c>
      <c r="C206" s="48">
        <v>3691.74</v>
      </c>
    </row>
    <row r="207" spans="2:3" x14ac:dyDescent="0.25">
      <c r="B207" s="47">
        <v>40664</v>
      </c>
      <c r="C207" s="48">
        <v>3691.74</v>
      </c>
    </row>
    <row r="208" spans="2:3" x14ac:dyDescent="0.25">
      <c r="B208" s="47">
        <v>40695</v>
      </c>
      <c r="C208" s="48">
        <v>3691.74</v>
      </c>
    </row>
    <row r="209" spans="2:3" x14ac:dyDescent="0.25">
      <c r="B209" s="47">
        <v>40725</v>
      </c>
      <c r="C209" s="48">
        <v>3691.74</v>
      </c>
    </row>
    <row r="210" spans="2:3" x14ac:dyDescent="0.25">
      <c r="B210" s="47">
        <v>40756</v>
      </c>
      <c r="C210" s="48">
        <v>3691.74</v>
      </c>
    </row>
    <row r="211" spans="2:3" x14ac:dyDescent="0.25">
      <c r="B211" s="47">
        <v>40787</v>
      </c>
      <c r="C211" s="48">
        <v>3691.74</v>
      </c>
    </row>
    <row r="212" spans="2:3" x14ac:dyDescent="0.25">
      <c r="B212" s="47">
        <v>40817</v>
      </c>
      <c r="C212" s="48">
        <v>3691.74</v>
      </c>
    </row>
    <row r="213" spans="2:3" x14ac:dyDescent="0.25">
      <c r="B213" s="47">
        <v>40848</v>
      </c>
      <c r="C213" s="48">
        <v>3691.74</v>
      </c>
    </row>
    <row r="214" spans="2:3" x14ac:dyDescent="0.25">
      <c r="B214" s="47">
        <v>40878</v>
      </c>
      <c r="C214" s="48">
        <v>3691.74</v>
      </c>
    </row>
    <row r="215" spans="2:3" x14ac:dyDescent="0.25">
      <c r="B215" s="47">
        <v>40909</v>
      </c>
      <c r="C215" s="48">
        <v>3916.2</v>
      </c>
    </row>
    <row r="216" spans="2:3" x14ac:dyDescent="0.25">
      <c r="B216" s="47">
        <v>40940</v>
      </c>
      <c r="C216" s="48">
        <v>3916.2</v>
      </c>
    </row>
    <row r="217" spans="2:3" x14ac:dyDescent="0.25">
      <c r="B217" s="47">
        <v>40969</v>
      </c>
      <c r="C217" s="48">
        <v>3916.2</v>
      </c>
    </row>
    <row r="218" spans="2:3" x14ac:dyDescent="0.25">
      <c r="B218" s="47">
        <v>41000</v>
      </c>
      <c r="C218" s="48">
        <v>3916.2</v>
      </c>
    </row>
    <row r="219" spans="2:3" x14ac:dyDescent="0.25">
      <c r="B219" s="47">
        <v>41030</v>
      </c>
      <c r="C219" s="48">
        <v>3916.2</v>
      </c>
    </row>
    <row r="220" spans="2:3" x14ac:dyDescent="0.25">
      <c r="B220" s="47">
        <v>41061</v>
      </c>
      <c r="C220" s="48">
        <v>3916.2</v>
      </c>
    </row>
    <row r="221" spans="2:3" x14ac:dyDescent="0.25">
      <c r="B221" s="47">
        <v>41091</v>
      </c>
      <c r="C221" s="48">
        <v>3916.2</v>
      </c>
    </row>
    <row r="222" spans="2:3" x14ac:dyDescent="0.25">
      <c r="B222" s="47">
        <v>41122</v>
      </c>
      <c r="C222" s="48">
        <v>3916.2</v>
      </c>
    </row>
    <row r="223" spans="2:3" x14ac:dyDescent="0.25">
      <c r="B223" s="47">
        <v>41153</v>
      </c>
      <c r="C223" s="48">
        <v>3916.2</v>
      </c>
    </row>
    <row r="224" spans="2:3" x14ac:dyDescent="0.25">
      <c r="B224" s="47">
        <v>41183</v>
      </c>
      <c r="C224" s="48">
        <v>3916.2</v>
      </c>
    </row>
    <row r="225" spans="2:3" x14ac:dyDescent="0.25">
      <c r="B225" s="47">
        <v>41214</v>
      </c>
      <c r="C225" s="48">
        <v>3916.2</v>
      </c>
    </row>
    <row r="226" spans="2:3" x14ac:dyDescent="0.25">
      <c r="B226" s="47">
        <v>41244</v>
      </c>
      <c r="C226" s="48">
        <v>3916.2</v>
      </c>
    </row>
    <row r="227" spans="2:3" x14ac:dyDescent="0.25">
      <c r="B227" s="31">
        <v>41275</v>
      </c>
      <c r="C227" s="13">
        <v>1000000</v>
      </c>
    </row>
    <row r="228" spans="2:3" x14ac:dyDescent="0.25">
      <c r="B228" s="31">
        <v>41306</v>
      </c>
      <c r="C228" s="13">
        <v>1000000</v>
      </c>
    </row>
    <row r="229" spans="2:3" x14ac:dyDescent="0.25">
      <c r="B229" s="31">
        <v>41334</v>
      </c>
      <c r="C229" s="13">
        <v>1000000</v>
      </c>
    </row>
    <row r="230" spans="2:3" x14ac:dyDescent="0.25">
      <c r="B230" s="31">
        <v>41365</v>
      </c>
      <c r="C230" s="13">
        <v>1000000</v>
      </c>
    </row>
    <row r="231" spans="2:3" x14ac:dyDescent="0.25">
      <c r="B231" s="31">
        <v>41395</v>
      </c>
      <c r="C231" s="13">
        <v>1000000</v>
      </c>
    </row>
    <row r="232" spans="2:3" x14ac:dyDescent="0.25">
      <c r="B232" s="31">
        <v>41426</v>
      </c>
      <c r="C232" s="13">
        <v>1000000</v>
      </c>
    </row>
    <row r="233" spans="2:3" x14ac:dyDescent="0.25">
      <c r="B233" s="31">
        <v>41456</v>
      </c>
      <c r="C233" s="13">
        <v>1000000</v>
      </c>
    </row>
    <row r="234" spans="2:3" x14ac:dyDescent="0.25">
      <c r="B234" s="31">
        <v>41487</v>
      </c>
      <c r="C234" s="13">
        <v>1000000</v>
      </c>
    </row>
    <row r="235" spans="2:3" x14ac:dyDescent="0.25">
      <c r="B235" s="31">
        <v>41518</v>
      </c>
      <c r="C235" s="13">
        <v>1000000</v>
      </c>
    </row>
    <row r="236" spans="2:3" x14ac:dyDescent="0.25">
      <c r="B236" s="31">
        <v>41548</v>
      </c>
      <c r="C236" s="13">
        <v>1000000</v>
      </c>
    </row>
    <row r="237" spans="2:3" x14ac:dyDescent="0.25">
      <c r="B237" s="31">
        <v>41579</v>
      </c>
      <c r="C237" s="13">
        <v>1000000</v>
      </c>
    </row>
    <row r="238" spans="2:3" x14ac:dyDescent="0.25">
      <c r="B238" s="31">
        <v>41609</v>
      </c>
      <c r="C238" s="13">
        <v>1000000</v>
      </c>
    </row>
    <row r="239" spans="2:3" x14ac:dyDescent="0.25">
      <c r="B239" s="31">
        <v>41640</v>
      </c>
      <c r="C239" s="13">
        <v>1000000</v>
      </c>
    </row>
    <row r="240" spans="2:3" x14ac:dyDescent="0.25">
      <c r="B240" s="31">
        <v>41671</v>
      </c>
      <c r="C240" s="13">
        <v>1000000</v>
      </c>
    </row>
    <row r="241" spans="2:3" x14ac:dyDescent="0.25">
      <c r="B241" s="31">
        <v>41699</v>
      </c>
      <c r="C241" s="13">
        <v>1000000</v>
      </c>
    </row>
    <row r="242" spans="2:3" x14ac:dyDescent="0.25">
      <c r="B242" s="31">
        <v>41730</v>
      </c>
      <c r="C242" s="13">
        <v>1000000</v>
      </c>
    </row>
    <row r="243" spans="2:3" x14ac:dyDescent="0.25">
      <c r="B243" s="31">
        <v>41760</v>
      </c>
      <c r="C243" s="13">
        <v>1000000</v>
      </c>
    </row>
    <row r="244" spans="2:3" x14ac:dyDescent="0.25">
      <c r="B244" s="31">
        <v>41791</v>
      </c>
      <c r="C244" s="13">
        <v>1000000</v>
      </c>
    </row>
    <row r="245" spans="2:3" x14ac:dyDescent="0.25">
      <c r="B245" s="31">
        <v>41821</v>
      </c>
      <c r="C245" s="13">
        <v>1000000</v>
      </c>
    </row>
    <row r="246" spans="2:3" x14ac:dyDescent="0.25">
      <c r="B246" s="31">
        <v>41852</v>
      </c>
      <c r="C246" s="13">
        <v>1000000</v>
      </c>
    </row>
    <row r="247" spans="2:3" x14ac:dyDescent="0.25">
      <c r="B247" s="31">
        <v>41883</v>
      </c>
      <c r="C247" s="13">
        <v>1000000</v>
      </c>
    </row>
    <row r="248" spans="2:3" x14ac:dyDescent="0.25">
      <c r="B248" s="31">
        <v>41913</v>
      </c>
      <c r="C248" s="13">
        <v>1000000</v>
      </c>
    </row>
    <row r="249" spans="2:3" x14ac:dyDescent="0.25">
      <c r="B249" s="31">
        <v>41944</v>
      </c>
      <c r="C249" s="13">
        <v>1000000</v>
      </c>
    </row>
    <row r="250" spans="2:3" x14ac:dyDescent="0.25">
      <c r="B250" s="31">
        <v>41974</v>
      </c>
      <c r="C250" s="13">
        <v>1000000</v>
      </c>
    </row>
    <row r="251" spans="2:3" x14ac:dyDescent="0.25">
      <c r="B251" s="31">
        <v>42005</v>
      </c>
      <c r="C251" s="13">
        <v>1000000</v>
      </c>
    </row>
    <row r="252" spans="2:3" x14ac:dyDescent="0.25">
      <c r="B252" s="31">
        <v>42036</v>
      </c>
      <c r="C252" s="13">
        <v>1000000</v>
      </c>
    </row>
    <row r="253" spans="2:3" x14ac:dyDescent="0.25">
      <c r="B253" s="31">
        <v>42064</v>
      </c>
      <c r="C253" s="13">
        <v>1000000</v>
      </c>
    </row>
    <row r="254" spans="2:3" x14ac:dyDescent="0.25">
      <c r="B254" s="31">
        <v>42095</v>
      </c>
      <c r="C254" s="13">
        <v>1000000</v>
      </c>
    </row>
    <row r="255" spans="2:3" x14ac:dyDescent="0.25">
      <c r="B255" s="31">
        <v>42125</v>
      </c>
      <c r="C255" s="13">
        <v>1000000</v>
      </c>
    </row>
    <row r="256" spans="2:3" x14ac:dyDescent="0.25">
      <c r="B256" s="31">
        <v>42156</v>
      </c>
      <c r="C256" s="13">
        <v>1000000</v>
      </c>
    </row>
    <row r="257" spans="2:3" x14ac:dyDescent="0.25">
      <c r="B257" s="31">
        <v>42186</v>
      </c>
      <c r="C257" s="13">
        <v>1000000</v>
      </c>
    </row>
    <row r="258" spans="2:3" x14ac:dyDescent="0.25">
      <c r="B258" s="31">
        <v>42217</v>
      </c>
      <c r="C258" s="13">
        <v>1000000</v>
      </c>
    </row>
    <row r="259" spans="2:3" x14ac:dyDescent="0.25">
      <c r="B259" s="31">
        <v>42248</v>
      </c>
      <c r="C259" s="13">
        <v>1000000</v>
      </c>
    </row>
    <row r="260" spans="2:3" x14ac:dyDescent="0.25">
      <c r="B260" s="31">
        <v>42278</v>
      </c>
      <c r="C260" s="13">
        <v>1000000</v>
      </c>
    </row>
    <row r="261" spans="2:3" x14ac:dyDescent="0.25">
      <c r="B261" s="31">
        <v>42309</v>
      </c>
      <c r="C261" s="13">
        <v>1000000</v>
      </c>
    </row>
    <row r="262" spans="2:3" x14ac:dyDescent="0.25">
      <c r="B262" s="31">
        <v>42339</v>
      </c>
      <c r="C262" s="13">
        <v>1000000</v>
      </c>
    </row>
    <row r="263" spans="2:3" x14ac:dyDescent="0.25">
      <c r="B263" s="31">
        <v>42370</v>
      </c>
      <c r="C263" s="13">
        <v>1000000</v>
      </c>
    </row>
    <row r="264" spans="2:3" x14ac:dyDescent="0.25">
      <c r="B264" s="31">
        <v>42401</v>
      </c>
      <c r="C264" s="13">
        <v>1000000</v>
      </c>
    </row>
    <row r="265" spans="2:3" x14ac:dyDescent="0.25">
      <c r="B265" s="31">
        <v>42430</v>
      </c>
      <c r="C265" s="13">
        <v>1000000</v>
      </c>
    </row>
    <row r="266" spans="2:3" x14ac:dyDescent="0.25">
      <c r="B266" s="31">
        <v>42461</v>
      </c>
      <c r="C266" s="13">
        <v>1000000</v>
      </c>
    </row>
    <row r="267" spans="2:3" x14ac:dyDescent="0.25">
      <c r="B267" s="31">
        <v>42491</v>
      </c>
      <c r="C267" s="13">
        <v>1000000</v>
      </c>
    </row>
    <row r="268" spans="2:3" x14ac:dyDescent="0.25">
      <c r="B268" s="31">
        <v>42522</v>
      </c>
      <c r="C268" s="13">
        <v>1000000</v>
      </c>
    </row>
    <row r="269" spans="2:3" x14ac:dyDescent="0.25">
      <c r="B269" s="31">
        <v>42552</v>
      </c>
      <c r="C269" s="13">
        <v>1000000</v>
      </c>
    </row>
    <row r="270" spans="2:3" x14ac:dyDescent="0.25">
      <c r="B270" s="31">
        <v>42583</v>
      </c>
      <c r="C270" s="13">
        <v>1000000</v>
      </c>
    </row>
    <row r="271" spans="2:3" x14ac:dyDescent="0.25">
      <c r="B271" s="31">
        <v>42614</v>
      </c>
      <c r="C271" s="13">
        <v>1000000</v>
      </c>
    </row>
    <row r="272" spans="2:3" x14ac:dyDescent="0.25">
      <c r="B272" s="31">
        <v>42644</v>
      </c>
      <c r="C272" s="13">
        <v>1000000</v>
      </c>
    </row>
    <row r="273" spans="2:3" x14ac:dyDescent="0.25">
      <c r="B273" s="31">
        <v>42675</v>
      </c>
      <c r="C273" s="13">
        <v>1000000</v>
      </c>
    </row>
    <row r="274" spans="2:3" x14ac:dyDescent="0.25">
      <c r="B274" s="31">
        <v>42705</v>
      </c>
      <c r="C274" s="13">
        <v>1000000</v>
      </c>
    </row>
    <row r="275" spans="2:3" x14ac:dyDescent="0.25">
      <c r="B275" s="31">
        <v>42736</v>
      </c>
      <c r="C275" s="13">
        <v>1000000</v>
      </c>
    </row>
    <row r="276" spans="2:3" x14ac:dyDescent="0.25">
      <c r="B276" s="31">
        <v>42767</v>
      </c>
      <c r="C276" s="13">
        <v>1000000</v>
      </c>
    </row>
    <row r="277" spans="2:3" x14ac:dyDescent="0.25">
      <c r="B277" s="31">
        <v>42795</v>
      </c>
      <c r="C277" s="13">
        <v>1000000</v>
      </c>
    </row>
    <row r="278" spans="2:3" x14ac:dyDescent="0.25">
      <c r="B278" s="31">
        <v>42826</v>
      </c>
      <c r="C278" s="13">
        <v>1000000</v>
      </c>
    </row>
    <row r="279" spans="2:3" x14ac:dyDescent="0.25">
      <c r="B279" s="31">
        <v>42856</v>
      </c>
      <c r="C279" s="13">
        <v>1000000</v>
      </c>
    </row>
    <row r="280" spans="2:3" x14ac:dyDescent="0.25">
      <c r="B280" s="31">
        <v>42887</v>
      </c>
      <c r="C280" s="13">
        <v>1000000</v>
      </c>
    </row>
    <row r="281" spans="2:3" x14ac:dyDescent="0.25">
      <c r="B281" s="31">
        <v>42917</v>
      </c>
      <c r="C281" s="13">
        <v>1000000</v>
      </c>
    </row>
    <row r="282" spans="2:3" x14ac:dyDescent="0.25">
      <c r="B282" s="31">
        <v>42948</v>
      </c>
      <c r="C282" s="13">
        <v>1000000</v>
      </c>
    </row>
    <row r="283" spans="2:3" x14ac:dyDescent="0.25">
      <c r="B283" s="31">
        <v>42979</v>
      </c>
      <c r="C283" s="13">
        <v>1000000</v>
      </c>
    </row>
    <row r="284" spans="2:3" x14ac:dyDescent="0.25">
      <c r="B284" s="31">
        <v>43009</v>
      </c>
      <c r="C284" s="13">
        <v>1000000</v>
      </c>
    </row>
    <row r="285" spans="2:3" x14ac:dyDescent="0.25">
      <c r="B285" s="31">
        <v>43040</v>
      </c>
      <c r="C285" s="13">
        <v>1000000</v>
      </c>
    </row>
    <row r="286" spans="2:3" x14ac:dyDescent="0.25">
      <c r="B286" s="31">
        <v>43070</v>
      </c>
      <c r="C286" s="13">
        <v>1000000</v>
      </c>
    </row>
    <row r="287" spans="2:3" x14ac:dyDescent="0.25">
      <c r="B287" s="31">
        <v>43101</v>
      </c>
      <c r="C287" s="13">
        <v>1000000</v>
      </c>
    </row>
    <row r="288" spans="2:3" x14ac:dyDescent="0.25">
      <c r="B288" s="31">
        <v>43132</v>
      </c>
      <c r="C288" s="13">
        <v>1000000</v>
      </c>
    </row>
    <row r="289" spans="2:3" x14ac:dyDescent="0.25">
      <c r="B289" s="31">
        <v>43160</v>
      </c>
      <c r="C289" s="13">
        <v>1000000</v>
      </c>
    </row>
    <row r="290" spans="2:3" x14ac:dyDescent="0.25">
      <c r="B290" s="31">
        <v>43191</v>
      </c>
      <c r="C290" s="13">
        <v>1000000</v>
      </c>
    </row>
    <row r="291" spans="2:3" x14ac:dyDescent="0.25">
      <c r="B291" s="31">
        <v>43221</v>
      </c>
      <c r="C291" s="13">
        <v>1000000</v>
      </c>
    </row>
    <row r="292" spans="2:3" x14ac:dyDescent="0.25">
      <c r="B292" s="31">
        <v>43252</v>
      </c>
      <c r="C292" s="13">
        <v>1000000</v>
      </c>
    </row>
    <row r="293" spans="2:3" x14ac:dyDescent="0.25">
      <c r="B293" s="31">
        <v>43282</v>
      </c>
      <c r="C293" s="13">
        <v>1000000</v>
      </c>
    </row>
    <row r="294" spans="2:3" x14ac:dyDescent="0.25">
      <c r="B294" s="31">
        <v>43313</v>
      </c>
      <c r="C294" s="13">
        <v>1000000</v>
      </c>
    </row>
    <row r="295" spans="2:3" x14ac:dyDescent="0.25">
      <c r="B295" s="31">
        <v>43344</v>
      </c>
      <c r="C295" s="13">
        <v>1000000</v>
      </c>
    </row>
    <row r="296" spans="2:3" x14ac:dyDescent="0.25">
      <c r="B296" s="31">
        <v>43374</v>
      </c>
      <c r="C296" s="13">
        <v>1000000</v>
      </c>
    </row>
    <row r="297" spans="2:3" x14ac:dyDescent="0.25">
      <c r="B297" s="31">
        <v>43405</v>
      </c>
      <c r="C297" s="13">
        <v>1000000</v>
      </c>
    </row>
    <row r="298" spans="2:3" x14ac:dyDescent="0.25">
      <c r="B298" s="31">
        <v>43435</v>
      </c>
      <c r="C298" s="13">
        <v>1000000</v>
      </c>
    </row>
    <row r="299" spans="2:3" x14ac:dyDescent="0.25">
      <c r="B299" s="31">
        <v>43466</v>
      </c>
      <c r="C299" s="13">
        <v>1000000</v>
      </c>
    </row>
    <row r="300" spans="2:3" x14ac:dyDescent="0.25">
      <c r="B300" s="31">
        <v>43497</v>
      </c>
      <c r="C300" s="13">
        <v>1000000</v>
      </c>
    </row>
    <row r="301" spans="2:3" x14ac:dyDescent="0.25">
      <c r="B301" s="31">
        <v>43525</v>
      </c>
      <c r="C301" s="13">
        <v>1000000</v>
      </c>
    </row>
    <row r="302" spans="2:3" x14ac:dyDescent="0.25">
      <c r="B302" s="31">
        <v>43556</v>
      </c>
      <c r="C302" s="13">
        <v>1000000</v>
      </c>
    </row>
    <row r="303" spans="2:3" x14ac:dyDescent="0.25">
      <c r="B303" s="31">
        <v>43586</v>
      </c>
      <c r="C303" s="13">
        <v>1000000</v>
      </c>
    </row>
    <row r="304" spans="2:3" x14ac:dyDescent="0.25">
      <c r="B304" s="31">
        <v>43617</v>
      </c>
      <c r="C304" s="13">
        <v>1000000</v>
      </c>
    </row>
    <row r="305" spans="2:3" x14ac:dyDescent="0.25">
      <c r="B305" s="31">
        <v>43647</v>
      </c>
      <c r="C305" s="13">
        <v>1000000</v>
      </c>
    </row>
    <row r="306" spans="2:3" x14ac:dyDescent="0.25">
      <c r="B306" s="31">
        <v>43678</v>
      </c>
      <c r="C306" s="13">
        <v>1000000</v>
      </c>
    </row>
    <row r="307" spans="2:3" x14ac:dyDescent="0.25">
      <c r="B307" s="31">
        <v>43709</v>
      </c>
      <c r="C307" s="13">
        <v>1000000</v>
      </c>
    </row>
    <row r="308" spans="2:3" x14ac:dyDescent="0.25">
      <c r="B308" s="31">
        <v>43739</v>
      </c>
      <c r="C308" s="13">
        <v>1000000</v>
      </c>
    </row>
    <row r="309" spans="2:3" x14ac:dyDescent="0.25">
      <c r="B309" s="31">
        <v>43770</v>
      </c>
      <c r="C309" s="13">
        <v>1000000</v>
      </c>
    </row>
    <row r="310" spans="2:3" x14ac:dyDescent="0.25">
      <c r="B310" s="31">
        <v>43800</v>
      </c>
      <c r="C310" s="13">
        <v>1000000</v>
      </c>
    </row>
    <row r="311" spans="2:3" x14ac:dyDescent="0.25">
      <c r="B311" s="31">
        <v>43831</v>
      </c>
      <c r="C311" s="13">
        <v>1000000</v>
      </c>
    </row>
    <row r="312" spans="2:3" x14ac:dyDescent="0.25">
      <c r="B312" s="31">
        <v>43862</v>
      </c>
      <c r="C312" s="13">
        <v>1000000</v>
      </c>
    </row>
    <row r="313" spans="2:3" x14ac:dyDescent="0.25">
      <c r="B313" s="31">
        <v>43891</v>
      </c>
      <c r="C313" s="13">
        <v>1000000</v>
      </c>
    </row>
    <row r="314" spans="2:3" x14ac:dyDescent="0.25">
      <c r="B314" s="31">
        <v>43922</v>
      </c>
      <c r="C314" s="13">
        <v>1000000</v>
      </c>
    </row>
    <row r="315" spans="2:3" x14ac:dyDescent="0.25">
      <c r="B315" s="31">
        <v>43952</v>
      </c>
      <c r="C315" s="13">
        <v>1000000</v>
      </c>
    </row>
    <row r="316" spans="2:3" x14ac:dyDescent="0.25">
      <c r="B316" s="31">
        <v>43983</v>
      </c>
      <c r="C316" s="13">
        <v>1000000</v>
      </c>
    </row>
    <row r="317" spans="2:3" x14ac:dyDescent="0.25">
      <c r="B317" s="31">
        <v>44013</v>
      </c>
      <c r="C317" s="13">
        <v>1000000</v>
      </c>
    </row>
    <row r="318" spans="2:3" x14ac:dyDescent="0.25">
      <c r="B318" s="31">
        <v>44044</v>
      </c>
      <c r="C318" s="13">
        <v>1000000</v>
      </c>
    </row>
    <row r="319" spans="2:3" x14ac:dyDescent="0.25">
      <c r="B319" s="31">
        <v>44075</v>
      </c>
      <c r="C319" s="13">
        <v>1000000</v>
      </c>
    </row>
    <row r="320" spans="2:3" x14ac:dyDescent="0.25">
      <c r="B320" s="31">
        <v>44105</v>
      </c>
      <c r="C320" s="13">
        <v>1000000</v>
      </c>
    </row>
    <row r="321" spans="2:3" x14ac:dyDescent="0.25">
      <c r="B321" s="31">
        <v>44136</v>
      </c>
      <c r="C321" s="13">
        <v>1000000</v>
      </c>
    </row>
    <row r="322" spans="2:3" x14ac:dyDescent="0.25">
      <c r="B322" s="31">
        <v>44166</v>
      </c>
      <c r="C322" s="13">
        <v>1000000</v>
      </c>
    </row>
    <row r="323" spans="2:3" x14ac:dyDescent="0.25">
      <c r="B323" s="31">
        <v>44197</v>
      </c>
      <c r="C323" s="13">
        <v>1000000</v>
      </c>
    </row>
    <row r="324" spans="2:3" x14ac:dyDescent="0.25">
      <c r="B324" s="31">
        <v>44228</v>
      </c>
      <c r="C324" s="13">
        <v>1000000</v>
      </c>
    </row>
    <row r="325" spans="2:3" x14ac:dyDescent="0.25">
      <c r="B325" s="31">
        <v>44256</v>
      </c>
      <c r="C325" s="13">
        <v>1000000</v>
      </c>
    </row>
    <row r="326" spans="2:3" x14ac:dyDescent="0.25">
      <c r="B326" s="31">
        <v>44287</v>
      </c>
      <c r="C326" s="13">
        <v>1000000</v>
      </c>
    </row>
    <row r="327" spans="2:3" x14ac:dyDescent="0.25">
      <c r="B327" s="31">
        <v>44317</v>
      </c>
      <c r="C327" s="13">
        <v>1000000</v>
      </c>
    </row>
    <row r="328" spans="2:3" x14ac:dyDescent="0.25">
      <c r="B328" s="31">
        <v>44348</v>
      </c>
      <c r="C328" s="13">
        <v>1000000</v>
      </c>
    </row>
    <row r="329" spans="2:3" x14ac:dyDescent="0.25">
      <c r="B329" s="31">
        <v>44378</v>
      </c>
      <c r="C329" s="13">
        <v>1000000</v>
      </c>
    </row>
    <row r="330" spans="2:3" x14ac:dyDescent="0.25">
      <c r="B330" s="31">
        <v>44409</v>
      </c>
      <c r="C330" s="13">
        <v>1000000</v>
      </c>
    </row>
    <row r="331" spans="2:3" x14ac:dyDescent="0.25">
      <c r="B331" s="31">
        <v>44440</v>
      </c>
      <c r="C331" s="13">
        <v>1000000</v>
      </c>
    </row>
    <row r="332" spans="2:3" x14ac:dyDescent="0.25">
      <c r="B332" s="31">
        <v>44470</v>
      </c>
      <c r="C332" s="13">
        <v>1000000</v>
      </c>
    </row>
    <row r="333" spans="2:3" x14ac:dyDescent="0.25">
      <c r="B333" s="31">
        <v>44501</v>
      </c>
      <c r="C333" s="13">
        <v>1000000</v>
      </c>
    </row>
    <row r="334" spans="2:3" x14ac:dyDescent="0.25">
      <c r="B334" s="31">
        <v>44531</v>
      </c>
      <c r="C334" s="13">
        <v>1000000</v>
      </c>
    </row>
    <row r="335" spans="2:3" x14ac:dyDescent="0.25">
      <c r="B335" s="31">
        <v>44562</v>
      </c>
      <c r="C335" s="13">
        <v>1000000</v>
      </c>
    </row>
    <row r="336" spans="2:3" x14ac:dyDescent="0.25">
      <c r="B336" s="31">
        <v>44593</v>
      </c>
      <c r="C336" s="13">
        <v>1000000</v>
      </c>
    </row>
    <row r="337" spans="2:3" x14ac:dyDescent="0.25">
      <c r="B337" s="31">
        <v>44621</v>
      </c>
      <c r="C337" s="13">
        <v>1000000</v>
      </c>
    </row>
    <row r="338" spans="2:3" x14ac:dyDescent="0.25">
      <c r="B338" s="31">
        <v>44652</v>
      </c>
      <c r="C338" s="13">
        <v>1000000</v>
      </c>
    </row>
    <row r="339" spans="2:3" x14ac:dyDescent="0.25">
      <c r="B339" s="31">
        <v>44682</v>
      </c>
      <c r="C339" s="13">
        <v>1000000</v>
      </c>
    </row>
    <row r="340" spans="2:3" x14ac:dyDescent="0.25">
      <c r="B340" s="31">
        <v>44713</v>
      </c>
      <c r="C340" s="13">
        <v>1000000</v>
      </c>
    </row>
    <row r="341" spans="2:3" x14ac:dyDescent="0.25">
      <c r="B341" s="31">
        <v>44743</v>
      </c>
      <c r="C341" s="13">
        <v>1000000</v>
      </c>
    </row>
    <row r="342" spans="2:3" x14ac:dyDescent="0.25">
      <c r="B342" s="31">
        <v>44774</v>
      </c>
      <c r="C342" s="13">
        <v>1000000</v>
      </c>
    </row>
    <row r="343" spans="2:3" x14ac:dyDescent="0.25">
      <c r="B343" s="31">
        <v>44805</v>
      </c>
      <c r="C343" s="13">
        <v>1000000</v>
      </c>
    </row>
    <row r="344" spans="2:3" x14ac:dyDescent="0.25">
      <c r="B344" s="31">
        <v>44835</v>
      </c>
      <c r="C344" s="13">
        <v>1000000</v>
      </c>
    </row>
    <row r="345" spans="2:3" x14ac:dyDescent="0.25">
      <c r="B345" s="31">
        <v>44866</v>
      </c>
      <c r="C345" s="13">
        <v>1000000</v>
      </c>
    </row>
    <row r="346" spans="2:3" x14ac:dyDescent="0.25">
      <c r="B346" s="31">
        <v>44896</v>
      </c>
      <c r="C346" s="13">
        <v>1000000</v>
      </c>
    </row>
    <row r="347" spans="2:3" x14ac:dyDescent="0.25">
      <c r="B347" s="31">
        <v>44927</v>
      </c>
      <c r="C347" s="13">
        <v>1000000</v>
      </c>
    </row>
    <row r="348" spans="2:3" x14ac:dyDescent="0.25">
      <c r="B348" s="31">
        <v>44958</v>
      </c>
      <c r="C348" s="13">
        <v>1000000</v>
      </c>
    </row>
    <row r="349" spans="2:3" x14ac:dyDescent="0.25">
      <c r="B349" s="31">
        <v>44986</v>
      </c>
      <c r="C349" s="13">
        <v>1000000</v>
      </c>
    </row>
    <row r="350" spans="2:3" x14ac:dyDescent="0.25">
      <c r="B350" s="31">
        <v>45017</v>
      </c>
      <c r="C350" s="13">
        <v>1000000</v>
      </c>
    </row>
    <row r="351" spans="2:3" x14ac:dyDescent="0.25">
      <c r="B351" s="31">
        <v>45047</v>
      </c>
      <c r="C351" s="13">
        <v>1000000</v>
      </c>
    </row>
    <row r="352" spans="2:3" x14ac:dyDescent="0.25">
      <c r="B352" s="31">
        <v>45078</v>
      </c>
      <c r="C352" s="13">
        <v>1000000</v>
      </c>
    </row>
    <row r="353" spans="2:3" x14ac:dyDescent="0.25">
      <c r="B353" s="31">
        <v>45108</v>
      </c>
      <c r="C353" s="13">
        <v>1000000</v>
      </c>
    </row>
    <row r="354" spans="2:3" x14ac:dyDescent="0.25">
      <c r="B354" s="31">
        <v>45139</v>
      </c>
      <c r="C354" s="13">
        <v>1000000</v>
      </c>
    </row>
    <row r="355" spans="2:3" x14ac:dyDescent="0.25">
      <c r="B355" s="31">
        <v>45170</v>
      </c>
      <c r="C355" s="13">
        <v>1000000</v>
      </c>
    </row>
    <row r="356" spans="2:3" x14ac:dyDescent="0.25">
      <c r="B356" s="31">
        <v>45200</v>
      </c>
      <c r="C356" s="13">
        <v>1000000</v>
      </c>
    </row>
    <row r="357" spans="2:3" x14ac:dyDescent="0.25">
      <c r="B357" s="31">
        <v>45231</v>
      </c>
      <c r="C357" s="13">
        <v>1000000</v>
      </c>
    </row>
    <row r="358" spans="2:3" x14ac:dyDescent="0.25">
      <c r="B358" s="31">
        <v>45261</v>
      </c>
      <c r="C358" s="13">
        <v>1000000</v>
      </c>
    </row>
    <row r="359" spans="2:3" x14ac:dyDescent="0.25">
      <c r="B359" s="31">
        <v>45292</v>
      </c>
      <c r="C359" s="13">
        <v>1000000</v>
      </c>
    </row>
    <row r="360" spans="2:3" x14ac:dyDescent="0.25">
      <c r="B360" s="31">
        <v>45323</v>
      </c>
      <c r="C360" s="13">
        <v>1000000</v>
      </c>
    </row>
    <row r="361" spans="2:3" x14ac:dyDescent="0.25">
      <c r="B361" s="31">
        <v>45352</v>
      </c>
      <c r="C361" s="13">
        <v>1000000</v>
      </c>
    </row>
    <row r="362" spans="2:3" x14ac:dyDescent="0.25">
      <c r="B362" s="31">
        <v>45383</v>
      </c>
      <c r="C362" s="13">
        <v>1000000</v>
      </c>
    </row>
    <row r="363" spans="2:3" x14ac:dyDescent="0.25">
      <c r="B363" s="31">
        <v>45413</v>
      </c>
      <c r="C363" s="13">
        <v>1000000</v>
      </c>
    </row>
    <row r="364" spans="2:3" x14ac:dyDescent="0.25">
      <c r="B364" s="31">
        <v>45444</v>
      </c>
      <c r="C364" s="13">
        <v>1000000</v>
      </c>
    </row>
    <row r="365" spans="2:3" x14ac:dyDescent="0.25">
      <c r="B365" s="31">
        <v>45474</v>
      </c>
      <c r="C365" s="13">
        <v>1000000</v>
      </c>
    </row>
    <row r="366" spans="2:3" x14ac:dyDescent="0.25">
      <c r="B366" s="31">
        <v>45505</v>
      </c>
      <c r="C366" s="13">
        <v>1000000</v>
      </c>
    </row>
    <row r="367" spans="2:3" x14ac:dyDescent="0.25">
      <c r="B367" s="31">
        <v>45536</v>
      </c>
      <c r="C367" s="13">
        <v>1000000</v>
      </c>
    </row>
    <row r="368" spans="2:3" x14ac:dyDescent="0.25">
      <c r="B368" s="31">
        <v>45566</v>
      </c>
      <c r="C368" s="13">
        <v>1000000</v>
      </c>
    </row>
    <row r="369" spans="2:3" x14ac:dyDescent="0.25">
      <c r="B369" s="31">
        <v>45597</v>
      </c>
      <c r="C369" s="13">
        <v>1000000</v>
      </c>
    </row>
    <row r="370" spans="2:3" x14ac:dyDescent="0.25">
      <c r="B370" s="31">
        <v>45627</v>
      </c>
      <c r="C370" s="13">
        <v>1000000</v>
      </c>
    </row>
    <row r="371" spans="2:3" x14ac:dyDescent="0.25">
      <c r="B371" s="31">
        <v>45658</v>
      </c>
      <c r="C371" s="13">
        <v>1000000</v>
      </c>
    </row>
    <row r="372" spans="2:3" x14ac:dyDescent="0.25">
      <c r="B372" s="31">
        <v>45689</v>
      </c>
      <c r="C372" s="13">
        <v>1000000</v>
      </c>
    </row>
    <row r="373" spans="2:3" x14ac:dyDescent="0.25">
      <c r="B373" s="31">
        <v>45717</v>
      </c>
      <c r="C373" s="13">
        <v>1000000</v>
      </c>
    </row>
    <row r="374" spans="2:3" x14ac:dyDescent="0.25">
      <c r="B374" s="31">
        <v>45748</v>
      </c>
      <c r="C374" s="13">
        <v>1000000</v>
      </c>
    </row>
    <row r="375" spans="2:3" x14ac:dyDescent="0.25">
      <c r="B375" s="31">
        <v>45778</v>
      </c>
      <c r="C375" s="13">
        <v>1000000</v>
      </c>
    </row>
    <row r="376" spans="2:3" x14ac:dyDescent="0.25">
      <c r="B376" s="31">
        <v>45809</v>
      </c>
      <c r="C376" s="13">
        <v>1000000</v>
      </c>
    </row>
    <row r="377" spans="2:3" x14ac:dyDescent="0.25">
      <c r="B377" s="31">
        <v>45839</v>
      </c>
      <c r="C377" s="13">
        <v>1000000</v>
      </c>
    </row>
    <row r="378" spans="2:3" x14ac:dyDescent="0.25">
      <c r="B378" s="31">
        <v>45870</v>
      </c>
      <c r="C378" s="13">
        <v>1000000</v>
      </c>
    </row>
    <row r="379" spans="2:3" x14ac:dyDescent="0.25">
      <c r="B379" s="31">
        <v>45901</v>
      </c>
      <c r="C379" s="13">
        <v>1000000</v>
      </c>
    </row>
    <row r="380" spans="2:3" x14ac:dyDescent="0.25">
      <c r="B380" s="31">
        <v>45931</v>
      </c>
      <c r="C380" s="13">
        <v>1000000</v>
      </c>
    </row>
    <row r="381" spans="2:3" x14ac:dyDescent="0.25">
      <c r="B381" s="31">
        <v>45962</v>
      </c>
      <c r="C381" s="13">
        <v>1000000</v>
      </c>
    </row>
    <row r="382" spans="2:3" x14ac:dyDescent="0.25">
      <c r="B382" s="31">
        <v>45992</v>
      </c>
      <c r="C382" s="13">
        <v>1000000</v>
      </c>
    </row>
    <row r="383" spans="2:3" x14ac:dyDescent="0.25">
      <c r="B383" s="31">
        <v>46023</v>
      </c>
      <c r="C383" s="13">
        <v>1000000</v>
      </c>
    </row>
    <row r="384" spans="2:3" x14ac:dyDescent="0.25">
      <c r="B384" s="31">
        <v>46054</v>
      </c>
      <c r="C384" s="13">
        <v>1000000</v>
      </c>
    </row>
    <row r="385" spans="2:3" x14ac:dyDescent="0.25">
      <c r="B385" s="31">
        <v>46082</v>
      </c>
      <c r="C385" s="13">
        <v>1000000</v>
      </c>
    </row>
    <row r="386" spans="2:3" x14ac:dyDescent="0.25">
      <c r="B386" s="31">
        <v>46113</v>
      </c>
      <c r="C386" s="13">
        <v>1000000</v>
      </c>
    </row>
    <row r="387" spans="2:3" x14ac:dyDescent="0.25">
      <c r="B387" s="31">
        <v>46143</v>
      </c>
      <c r="C387" s="13">
        <v>1000000</v>
      </c>
    </row>
    <row r="388" spans="2:3" x14ac:dyDescent="0.25">
      <c r="B388" s="31">
        <v>46174</v>
      </c>
      <c r="C388" s="13">
        <v>1000000</v>
      </c>
    </row>
    <row r="389" spans="2:3" x14ac:dyDescent="0.25">
      <c r="B389" s="31">
        <v>46204</v>
      </c>
      <c r="C389" s="13">
        <v>1000000</v>
      </c>
    </row>
    <row r="390" spans="2:3" x14ac:dyDescent="0.25">
      <c r="B390" s="31">
        <v>46235</v>
      </c>
      <c r="C390" s="13">
        <v>1000000</v>
      </c>
    </row>
    <row r="391" spans="2:3" x14ac:dyDescent="0.25">
      <c r="B391" s="31">
        <v>46266</v>
      </c>
      <c r="C391" s="13">
        <v>1000000</v>
      </c>
    </row>
    <row r="392" spans="2:3" x14ac:dyDescent="0.25">
      <c r="B392" s="31">
        <v>46296</v>
      </c>
      <c r="C392" s="13">
        <v>1000000</v>
      </c>
    </row>
    <row r="393" spans="2:3" x14ac:dyDescent="0.25">
      <c r="B393" s="31">
        <v>46327</v>
      </c>
      <c r="C393" s="13">
        <v>1000000</v>
      </c>
    </row>
    <row r="394" spans="2:3" x14ac:dyDescent="0.25">
      <c r="B394" s="31">
        <v>46357</v>
      </c>
      <c r="C394" s="13">
        <v>1000000</v>
      </c>
    </row>
    <row r="395" spans="2:3" x14ac:dyDescent="0.25">
      <c r="B395" s="31">
        <v>46388</v>
      </c>
      <c r="C395" s="13">
        <v>1000000</v>
      </c>
    </row>
    <row r="396" spans="2:3" x14ac:dyDescent="0.25">
      <c r="B396" s="31">
        <v>46419</v>
      </c>
      <c r="C396" s="13">
        <v>1000000</v>
      </c>
    </row>
    <row r="397" spans="2:3" x14ac:dyDescent="0.25">
      <c r="B397" s="31">
        <v>46447</v>
      </c>
      <c r="C397" s="13">
        <v>1000000</v>
      </c>
    </row>
    <row r="398" spans="2:3" x14ac:dyDescent="0.25">
      <c r="B398" s="31">
        <v>46478</v>
      </c>
      <c r="C398" s="13">
        <v>1000000</v>
      </c>
    </row>
    <row r="399" spans="2:3" x14ac:dyDescent="0.25">
      <c r="B399" s="31">
        <v>46508</v>
      </c>
      <c r="C399" s="13">
        <v>1000000</v>
      </c>
    </row>
    <row r="400" spans="2:3" x14ac:dyDescent="0.25">
      <c r="B400" s="31">
        <v>46539</v>
      </c>
      <c r="C400" s="13">
        <v>1000000</v>
      </c>
    </row>
    <row r="401" spans="2:3" x14ac:dyDescent="0.25">
      <c r="B401" s="31">
        <v>46569</v>
      </c>
      <c r="C401" s="13">
        <v>1000000</v>
      </c>
    </row>
    <row r="402" spans="2:3" x14ac:dyDescent="0.25">
      <c r="B402" s="31">
        <v>46600</v>
      </c>
      <c r="C402" s="13">
        <v>1000000</v>
      </c>
    </row>
    <row r="403" spans="2:3" x14ac:dyDescent="0.25">
      <c r="B403" s="31">
        <v>46631</v>
      </c>
      <c r="C403" s="13">
        <v>1000000</v>
      </c>
    </row>
    <row r="404" spans="2:3" x14ac:dyDescent="0.25">
      <c r="B404" s="31">
        <v>46661</v>
      </c>
      <c r="C404" s="13">
        <v>1000000</v>
      </c>
    </row>
    <row r="405" spans="2:3" x14ac:dyDescent="0.25">
      <c r="B405" s="31">
        <v>46692</v>
      </c>
      <c r="C405" s="13">
        <v>1000000</v>
      </c>
    </row>
    <row r="406" spans="2:3" x14ac:dyDescent="0.25">
      <c r="B406" s="31">
        <v>46722</v>
      </c>
      <c r="C406" s="13">
        <v>1000000</v>
      </c>
    </row>
    <row r="407" spans="2:3" x14ac:dyDescent="0.25">
      <c r="B407" s="31">
        <v>46753</v>
      </c>
      <c r="C407" s="13">
        <v>1000000</v>
      </c>
    </row>
    <row r="408" spans="2:3" x14ac:dyDescent="0.25">
      <c r="B408" s="31">
        <v>46784</v>
      </c>
      <c r="C408" s="13">
        <v>1000000</v>
      </c>
    </row>
    <row r="409" spans="2:3" x14ac:dyDescent="0.25">
      <c r="B409" s="31">
        <v>46813</v>
      </c>
      <c r="C409" s="13">
        <v>1000000</v>
      </c>
    </row>
    <row r="410" spans="2:3" x14ac:dyDescent="0.25">
      <c r="B410" s="31">
        <v>46844</v>
      </c>
      <c r="C410" s="13">
        <v>1000000</v>
      </c>
    </row>
    <row r="411" spans="2:3" x14ac:dyDescent="0.25">
      <c r="B411" s="31">
        <v>46874</v>
      </c>
      <c r="C411" s="13">
        <v>1000000</v>
      </c>
    </row>
    <row r="412" spans="2:3" x14ac:dyDescent="0.25">
      <c r="B412" s="31">
        <v>46905</v>
      </c>
      <c r="C412" s="13">
        <v>1000000</v>
      </c>
    </row>
    <row r="413" spans="2:3" x14ac:dyDescent="0.25">
      <c r="B413" s="31">
        <v>46935</v>
      </c>
      <c r="C413" s="13">
        <v>1000000</v>
      </c>
    </row>
    <row r="414" spans="2:3" x14ac:dyDescent="0.25">
      <c r="B414" s="31">
        <v>46966</v>
      </c>
      <c r="C414" s="13">
        <v>1000000</v>
      </c>
    </row>
    <row r="415" spans="2:3" x14ac:dyDescent="0.25">
      <c r="B415" s="31">
        <v>46997</v>
      </c>
      <c r="C415" s="13">
        <v>1000000</v>
      </c>
    </row>
    <row r="416" spans="2:3" x14ac:dyDescent="0.25">
      <c r="B416" s="31">
        <v>47027</v>
      </c>
      <c r="C416" s="13">
        <v>1000000</v>
      </c>
    </row>
    <row r="417" spans="2:3" x14ac:dyDescent="0.25">
      <c r="B417" s="31">
        <v>47058</v>
      </c>
      <c r="C417" s="13">
        <v>1000000</v>
      </c>
    </row>
    <row r="418" spans="2:3" x14ac:dyDescent="0.25">
      <c r="B418" s="31">
        <v>47088</v>
      </c>
      <c r="C418" s="13">
        <v>1000000</v>
      </c>
    </row>
    <row r="419" spans="2:3" x14ac:dyDescent="0.25">
      <c r="B419" s="31">
        <v>47119</v>
      </c>
      <c r="C419" s="13">
        <v>1000000</v>
      </c>
    </row>
    <row r="420" spans="2:3" x14ac:dyDescent="0.25">
      <c r="B420" s="31">
        <v>47150</v>
      </c>
      <c r="C420" s="13">
        <v>1000000</v>
      </c>
    </row>
    <row r="421" spans="2:3" x14ac:dyDescent="0.25">
      <c r="B421" s="31">
        <v>47178</v>
      </c>
      <c r="C421" s="13">
        <v>1000000</v>
      </c>
    </row>
    <row r="422" spans="2:3" x14ac:dyDescent="0.25">
      <c r="B422" s="31">
        <v>47209</v>
      </c>
      <c r="C422" s="13">
        <v>1000000</v>
      </c>
    </row>
    <row r="423" spans="2:3" x14ac:dyDescent="0.25">
      <c r="B423" s="31">
        <v>47239</v>
      </c>
      <c r="C423" s="13">
        <v>1000000</v>
      </c>
    </row>
    <row r="424" spans="2:3" x14ac:dyDescent="0.25">
      <c r="B424" s="31">
        <v>47270</v>
      </c>
      <c r="C424" s="13">
        <v>1000000</v>
      </c>
    </row>
    <row r="425" spans="2:3" x14ac:dyDescent="0.25">
      <c r="B425" s="31">
        <v>47300</v>
      </c>
      <c r="C425" s="13">
        <v>1000000</v>
      </c>
    </row>
    <row r="426" spans="2:3" x14ac:dyDescent="0.25">
      <c r="B426" s="31">
        <v>47331</v>
      </c>
      <c r="C426" s="13">
        <v>1000000</v>
      </c>
    </row>
    <row r="427" spans="2:3" x14ac:dyDescent="0.25">
      <c r="B427" s="31">
        <v>47362</v>
      </c>
      <c r="C427" s="13">
        <v>1000000</v>
      </c>
    </row>
    <row r="428" spans="2:3" x14ac:dyDescent="0.25">
      <c r="B428" s="31">
        <v>47392</v>
      </c>
      <c r="C428" s="13">
        <v>1000000</v>
      </c>
    </row>
    <row r="429" spans="2:3" x14ac:dyDescent="0.25">
      <c r="B429" s="31">
        <v>47423</v>
      </c>
      <c r="C429" s="13">
        <v>1000000</v>
      </c>
    </row>
    <row r="430" spans="2:3" x14ac:dyDescent="0.25">
      <c r="B430" s="31">
        <v>47453</v>
      </c>
      <c r="C430" s="13">
        <v>1000000</v>
      </c>
    </row>
    <row r="431" spans="2:3" x14ac:dyDescent="0.25">
      <c r="B431" s="31">
        <v>47484</v>
      </c>
      <c r="C431" s="13">
        <v>1000000</v>
      </c>
    </row>
    <row r="432" spans="2:3" x14ac:dyDescent="0.25">
      <c r="B432" s="31">
        <v>47515</v>
      </c>
      <c r="C432" s="13">
        <v>1000000</v>
      </c>
    </row>
    <row r="433" spans="2:3" x14ac:dyDescent="0.25">
      <c r="B433" s="31">
        <v>47543</v>
      </c>
      <c r="C433" s="13">
        <v>1000000</v>
      </c>
    </row>
    <row r="434" spans="2:3" x14ac:dyDescent="0.25">
      <c r="B434" s="31">
        <v>47574</v>
      </c>
      <c r="C434" s="13">
        <v>1000000</v>
      </c>
    </row>
    <row r="435" spans="2:3" x14ac:dyDescent="0.25">
      <c r="B435" s="31">
        <v>47604</v>
      </c>
      <c r="C435" s="13">
        <v>1000000</v>
      </c>
    </row>
    <row r="436" spans="2:3" x14ac:dyDescent="0.25">
      <c r="B436" s="31">
        <v>47635</v>
      </c>
      <c r="C436" s="13">
        <v>1000000</v>
      </c>
    </row>
    <row r="437" spans="2:3" x14ac:dyDescent="0.25">
      <c r="B437" s="31">
        <v>47665</v>
      </c>
      <c r="C437" s="13">
        <v>1000000</v>
      </c>
    </row>
    <row r="438" spans="2:3" x14ac:dyDescent="0.25">
      <c r="B438" s="31">
        <v>47696</v>
      </c>
      <c r="C438" s="13">
        <v>1000000</v>
      </c>
    </row>
    <row r="439" spans="2:3" x14ac:dyDescent="0.25">
      <c r="B439" s="31">
        <v>47727</v>
      </c>
      <c r="C439" s="13">
        <v>1000000</v>
      </c>
    </row>
    <row r="440" spans="2:3" x14ac:dyDescent="0.25">
      <c r="B440" s="31">
        <v>47757</v>
      </c>
      <c r="C440" s="13">
        <v>1000000</v>
      </c>
    </row>
    <row r="441" spans="2:3" x14ac:dyDescent="0.25">
      <c r="B441" s="31">
        <v>47788</v>
      </c>
      <c r="C441" s="13">
        <v>1000000</v>
      </c>
    </row>
    <row r="442" spans="2:3" x14ac:dyDescent="0.25">
      <c r="B442" s="31">
        <v>47818</v>
      </c>
      <c r="C442" s="13">
        <v>1000000</v>
      </c>
    </row>
    <row r="443" spans="2:3" x14ac:dyDescent="0.25">
      <c r="B443" s="31">
        <v>47849</v>
      </c>
      <c r="C443" s="13">
        <v>1000000</v>
      </c>
    </row>
    <row r="444" spans="2:3" x14ac:dyDescent="0.25">
      <c r="B444" s="31">
        <v>47880</v>
      </c>
      <c r="C444" s="13">
        <v>1000000</v>
      </c>
    </row>
    <row r="445" spans="2:3" x14ac:dyDescent="0.25">
      <c r="B445" s="31">
        <v>47908</v>
      </c>
      <c r="C445" s="13">
        <v>1000000</v>
      </c>
    </row>
    <row r="446" spans="2:3" x14ac:dyDescent="0.25">
      <c r="B446" s="31">
        <v>47939</v>
      </c>
      <c r="C446" s="13">
        <v>1000000</v>
      </c>
    </row>
    <row r="447" spans="2:3" x14ac:dyDescent="0.25">
      <c r="B447" s="31">
        <v>47969</v>
      </c>
      <c r="C447" s="13">
        <v>1000000</v>
      </c>
    </row>
    <row r="448" spans="2:3" x14ac:dyDescent="0.25">
      <c r="B448" s="31">
        <v>48000</v>
      </c>
      <c r="C448" s="13">
        <v>1000000</v>
      </c>
    </row>
    <row r="449" spans="2:3" x14ac:dyDescent="0.25">
      <c r="B449" s="31">
        <v>48030</v>
      </c>
      <c r="C449" s="13">
        <v>1000000</v>
      </c>
    </row>
    <row r="450" spans="2:3" x14ac:dyDescent="0.25">
      <c r="B450" s="31">
        <v>48061</v>
      </c>
      <c r="C450" s="13">
        <v>1000000</v>
      </c>
    </row>
    <row r="451" spans="2:3" x14ac:dyDescent="0.25">
      <c r="B451" s="31">
        <v>48092</v>
      </c>
      <c r="C451" s="13">
        <v>1000000</v>
      </c>
    </row>
    <row r="452" spans="2:3" x14ac:dyDescent="0.25">
      <c r="B452" s="31">
        <v>48122</v>
      </c>
      <c r="C452" s="13">
        <v>1000000</v>
      </c>
    </row>
    <row r="453" spans="2:3" x14ac:dyDescent="0.25">
      <c r="B453" s="31">
        <v>48153</v>
      </c>
      <c r="C453" s="13">
        <v>1000000</v>
      </c>
    </row>
    <row r="454" spans="2:3" x14ac:dyDescent="0.25">
      <c r="B454" s="31">
        <v>48183</v>
      </c>
      <c r="C454" s="13">
        <v>1000000</v>
      </c>
    </row>
    <row r="455" spans="2:3" x14ac:dyDescent="0.25">
      <c r="B455" s="31">
        <v>48214</v>
      </c>
      <c r="C455" s="13">
        <v>1000000</v>
      </c>
    </row>
    <row r="456" spans="2:3" x14ac:dyDescent="0.25">
      <c r="B456" s="31">
        <v>48245</v>
      </c>
      <c r="C456" s="13">
        <v>1000000</v>
      </c>
    </row>
    <row r="457" spans="2:3" x14ac:dyDescent="0.25">
      <c r="B457" s="31">
        <v>48274</v>
      </c>
      <c r="C457" s="13">
        <v>1000000</v>
      </c>
    </row>
    <row r="458" spans="2:3" x14ac:dyDescent="0.25">
      <c r="B458" s="31">
        <v>48305</v>
      </c>
      <c r="C458" s="13">
        <v>1000000</v>
      </c>
    </row>
    <row r="459" spans="2:3" x14ac:dyDescent="0.25">
      <c r="B459" s="31">
        <v>48335</v>
      </c>
      <c r="C459" s="13">
        <v>1000000</v>
      </c>
    </row>
    <row r="460" spans="2:3" x14ac:dyDescent="0.25">
      <c r="B460" s="31">
        <v>48366</v>
      </c>
      <c r="C460" s="13">
        <v>1000000</v>
      </c>
    </row>
    <row r="461" spans="2:3" x14ac:dyDescent="0.25">
      <c r="B461" s="31">
        <v>48396</v>
      </c>
      <c r="C461" s="13">
        <v>1000000</v>
      </c>
    </row>
    <row r="462" spans="2:3" x14ac:dyDescent="0.25">
      <c r="B462" s="31">
        <v>48427</v>
      </c>
      <c r="C462" s="13">
        <v>1000000</v>
      </c>
    </row>
    <row r="463" spans="2:3" x14ac:dyDescent="0.25">
      <c r="B463" s="31">
        <v>48458</v>
      </c>
      <c r="C463" s="13">
        <v>1000000</v>
      </c>
    </row>
    <row r="464" spans="2:3" x14ac:dyDescent="0.25">
      <c r="B464" s="31">
        <v>48488</v>
      </c>
      <c r="C464" s="13">
        <v>1000000</v>
      </c>
    </row>
    <row r="465" spans="2:3" x14ac:dyDescent="0.25">
      <c r="B465" s="31">
        <v>48519</v>
      </c>
      <c r="C465" s="13">
        <v>1000000</v>
      </c>
    </row>
    <row r="466" spans="2:3" x14ac:dyDescent="0.25">
      <c r="B466" s="31">
        <v>48549</v>
      </c>
      <c r="C466" s="13">
        <v>1000000</v>
      </c>
    </row>
    <row r="467" spans="2:3" x14ac:dyDescent="0.25">
      <c r="B467" s="31">
        <v>48580</v>
      </c>
      <c r="C467" s="13">
        <v>1000000</v>
      </c>
    </row>
    <row r="468" spans="2:3" x14ac:dyDescent="0.25">
      <c r="B468" s="31">
        <v>48611</v>
      </c>
      <c r="C468" s="13">
        <v>1000000</v>
      </c>
    </row>
    <row r="469" spans="2:3" x14ac:dyDescent="0.25">
      <c r="B469" s="31">
        <v>48639</v>
      </c>
      <c r="C469" s="13">
        <v>1000000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381"/>
  <sheetViews>
    <sheetView showGridLines="0" topLeftCell="A363" workbookViewId="0">
      <selection activeCell="C382" sqref="C382"/>
    </sheetView>
  </sheetViews>
  <sheetFormatPr defaultRowHeight="15" x14ac:dyDescent="0.25"/>
  <cols>
    <col min="1" max="1" width="11.140625" customWidth="1"/>
    <col min="2" max="2" width="6.7109375" style="6" bestFit="1" customWidth="1"/>
    <col min="3" max="3" width="14.140625" bestFit="1" customWidth="1"/>
  </cols>
  <sheetData>
    <row r="2" spans="2:3" x14ac:dyDescent="0.25">
      <c r="B2" s="3"/>
      <c r="C2" s="3"/>
    </row>
    <row r="3" spans="2:3" x14ac:dyDescent="0.25">
      <c r="B3" s="4"/>
      <c r="C3" s="5"/>
    </row>
    <row r="4" spans="2:3" x14ac:dyDescent="0.25">
      <c r="B4" s="64" t="s">
        <v>34</v>
      </c>
      <c r="C4" s="65"/>
    </row>
    <row r="5" spans="2:3" ht="15" customHeight="1" x14ac:dyDescent="0.25">
      <c r="B5" s="66" t="s">
        <v>3</v>
      </c>
      <c r="C5" s="67" t="s">
        <v>33</v>
      </c>
    </row>
    <row r="6" spans="2:3" x14ac:dyDescent="0.25">
      <c r="B6" s="66" t="s">
        <v>3</v>
      </c>
      <c r="C6" s="67"/>
    </row>
    <row r="7" spans="2:3" x14ac:dyDescent="0.25">
      <c r="B7" s="66"/>
      <c r="C7" s="67"/>
    </row>
    <row r="8" spans="2:3" x14ac:dyDescent="0.25">
      <c r="B8" s="124">
        <v>34516</v>
      </c>
      <c r="C8" s="125">
        <v>11.50202</v>
      </c>
    </row>
    <row r="9" spans="2:3" x14ac:dyDescent="0.25">
      <c r="B9" s="126">
        <v>34547</v>
      </c>
      <c r="C9" s="127">
        <v>10.842779</v>
      </c>
    </row>
    <row r="10" spans="2:3" x14ac:dyDescent="0.25">
      <c r="B10" s="124">
        <v>34578</v>
      </c>
      <c r="C10" s="125">
        <v>10.281409</v>
      </c>
    </row>
    <row r="11" spans="2:3" x14ac:dyDescent="0.25">
      <c r="B11" s="126">
        <v>34608</v>
      </c>
      <c r="C11" s="127">
        <v>10.128475999999999</v>
      </c>
    </row>
    <row r="12" spans="2:3" x14ac:dyDescent="0.25">
      <c r="B12" s="124">
        <v>34639</v>
      </c>
      <c r="C12" s="125">
        <v>9.943524</v>
      </c>
    </row>
    <row r="13" spans="2:3" x14ac:dyDescent="0.25">
      <c r="B13" s="126">
        <v>34669</v>
      </c>
      <c r="C13" s="127">
        <v>9.6286660000000008</v>
      </c>
    </row>
    <row r="14" spans="2:3" x14ac:dyDescent="0.25">
      <c r="B14" s="124">
        <v>34700</v>
      </c>
      <c r="C14" s="125">
        <v>9.4223169999999996</v>
      </c>
    </row>
    <row r="15" spans="2:3" x14ac:dyDescent="0.25">
      <c r="B15" s="126">
        <v>34731</v>
      </c>
      <c r="C15" s="127">
        <v>9.2675439999999991</v>
      </c>
    </row>
    <row r="16" spans="2:3" x14ac:dyDescent="0.25">
      <c r="B16" s="124">
        <v>34759</v>
      </c>
      <c r="C16" s="125">
        <v>9.176698</v>
      </c>
    </row>
    <row r="17" spans="2:3" x14ac:dyDescent="0.25">
      <c r="B17" s="126">
        <v>34790</v>
      </c>
      <c r="C17" s="127">
        <v>9.0491030000000006</v>
      </c>
    </row>
    <row r="18" spans="2:3" x14ac:dyDescent="0.25">
      <c r="B18" s="124">
        <v>34820</v>
      </c>
      <c r="C18" s="125">
        <v>8.8786339999999999</v>
      </c>
    </row>
    <row r="19" spans="2:3" x14ac:dyDescent="0.25">
      <c r="B19" s="126">
        <v>34851</v>
      </c>
      <c r="C19" s="127">
        <v>8.6561710000000005</v>
      </c>
    </row>
    <row r="20" spans="2:3" x14ac:dyDescent="0.25">
      <c r="B20" s="124">
        <v>34881</v>
      </c>
      <c r="C20" s="125">
        <v>8.5014489999999991</v>
      </c>
    </row>
    <row r="21" spans="2:3" x14ac:dyDescent="0.25">
      <c r="B21" s="126">
        <v>34912</v>
      </c>
      <c r="C21" s="127">
        <v>8.2973280000000003</v>
      </c>
    </row>
    <row r="22" spans="2:3" x14ac:dyDescent="0.25">
      <c r="B22" s="124">
        <v>34943</v>
      </c>
      <c r="C22" s="125">
        <v>8.2135549999999995</v>
      </c>
    </row>
    <row r="23" spans="2:3" x14ac:dyDescent="0.25">
      <c r="B23" s="126">
        <v>34973</v>
      </c>
      <c r="C23" s="127">
        <v>8.1185650000000003</v>
      </c>
    </row>
    <row r="24" spans="2:3" x14ac:dyDescent="0.25">
      <c r="B24" s="124">
        <v>35004</v>
      </c>
      <c r="C24" s="125">
        <v>8.0064729999999997</v>
      </c>
    </row>
    <row r="25" spans="2:3" x14ac:dyDescent="0.25">
      <c r="B25" s="126">
        <v>35034</v>
      </c>
      <c r="C25" s="127">
        <v>7.8873740000000003</v>
      </c>
    </row>
    <row r="26" spans="2:3" x14ac:dyDescent="0.25">
      <c r="B26" s="124">
        <v>35065</v>
      </c>
      <c r="C26" s="125">
        <v>7.7593459999999999</v>
      </c>
    </row>
    <row r="27" spans="2:3" x14ac:dyDescent="0.25">
      <c r="B27" s="126">
        <v>35096</v>
      </c>
      <c r="C27" s="127">
        <v>7.6476949999999997</v>
      </c>
    </row>
    <row r="28" spans="2:3" x14ac:dyDescent="0.25">
      <c r="B28" s="124">
        <v>35125</v>
      </c>
      <c r="C28" s="125">
        <v>7.5937720000000004</v>
      </c>
    </row>
    <row r="29" spans="2:3" x14ac:dyDescent="0.25">
      <c r="B29" s="126">
        <v>35156</v>
      </c>
      <c r="C29" s="127">
        <v>7.5718160000000001</v>
      </c>
    </row>
    <row r="30" spans="2:3" x14ac:dyDescent="0.25">
      <c r="B30" s="124">
        <v>35186</v>
      </c>
      <c r="C30" s="125">
        <v>7.5191840000000001</v>
      </c>
    </row>
    <row r="31" spans="2:3" x14ac:dyDescent="0.25">
      <c r="B31" s="126">
        <v>35217</v>
      </c>
      <c r="C31" s="127">
        <v>7.3949449999999999</v>
      </c>
    </row>
    <row r="32" spans="2:3" x14ac:dyDescent="0.25">
      <c r="B32" s="124">
        <v>35247</v>
      </c>
      <c r="C32" s="125">
        <v>7.3058189999999996</v>
      </c>
    </row>
    <row r="33" spans="2:3" x14ac:dyDescent="0.25">
      <c r="B33" s="126">
        <v>35278</v>
      </c>
      <c r="C33" s="127">
        <v>7.227042</v>
      </c>
    </row>
    <row r="34" spans="2:3" x14ac:dyDescent="0.25">
      <c r="B34" s="124">
        <v>35309</v>
      </c>
      <c r="C34" s="125">
        <v>7.2267460000000003</v>
      </c>
    </row>
    <row r="35" spans="2:3" x14ac:dyDescent="0.25">
      <c r="B35" s="126">
        <v>35339</v>
      </c>
      <c r="C35" s="127">
        <v>7.2173679999999996</v>
      </c>
    </row>
    <row r="36" spans="2:3" x14ac:dyDescent="0.25">
      <c r="B36" s="124">
        <v>35370</v>
      </c>
      <c r="C36" s="125">
        <v>7.2015250000000002</v>
      </c>
    </row>
    <row r="37" spans="2:3" x14ac:dyDescent="0.25">
      <c r="B37" s="126">
        <v>35400</v>
      </c>
      <c r="C37" s="127">
        <v>7.1814159999999996</v>
      </c>
    </row>
    <row r="38" spans="2:3" x14ac:dyDescent="0.25">
      <c r="B38" s="124">
        <v>35431</v>
      </c>
      <c r="C38" s="125">
        <v>7.1187690000000003</v>
      </c>
    </row>
    <row r="39" spans="2:3" x14ac:dyDescent="0.25">
      <c r="B39" s="126">
        <v>35462</v>
      </c>
      <c r="C39" s="127">
        <v>7.0080450000000001</v>
      </c>
    </row>
    <row r="40" spans="2:3" x14ac:dyDescent="0.25">
      <c r="B40" s="124">
        <v>35490</v>
      </c>
      <c r="C40" s="125">
        <v>6.9787299999999997</v>
      </c>
    </row>
    <row r="41" spans="2:3" x14ac:dyDescent="0.25">
      <c r="B41" s="126">
        <v>35521</v>
      </c>
      <c r="C41" s="127">
        <v>6.8987100000000003</v>
      </c>
    </row>
    <row r="42" spans="2:3" x14ac:dyDescent="0.25">
      <c r="B42" s="124">
        <v>35551</v>
      </c>
      <c r="C42" s="125">
        <v>6.858244</v>
      </c>
    </row>
    <row r="43" spans="2:3" x14ac:dyDescent="0.25">
      <c r="B43" s="126">
        <v>35582</v>
      </c>
      <c r="C43" s="127">
        <v>6.8377350000000003</v>
      </c>
    </row>
    <row r="44" spans="2:3" x14ac:dyDescent="0.25">
      <c r="B44" s="124">
        <v>35612</v>
      </c>
      <c r="C44" s="125">
        <v>6.790203</v>
      </c>
    </row>
    <row r="45" spans="2:3" x14ac:dyDescent="0.25">
      <c r="B45" s="126">
        <v>35643</v>
      </c>
      <c r="C45" s="127">
        <v>6.7841009999999997</v>
      </c>
    </row>
    <row r="46" spans="2:3" x14ac:dyDescent="0.25">
      <c r="B46" s="124">
        <v>35674</v>
      </c>
      <c r="C46" s="125">
        <v>6.7841009999999997</v>
      </c>
    </row>
    <row r="47" spans="2:3" x14ac:dyDescent="0.25">
      <c r="B47" s="126">
        <v>35704</v>
      </c>
      <c r="C47" s="127">
        <v>6.7443010000000001</v>
      </c>
    </row>
    <row r="48" spans="2:3" x14ac:dyDescent="0.25">
      <c r="B48" s="124">
        <v>35735</v>
      </c>
      <c r="C48" s="125">
        <v>6.7214499999999999</v>
      </c>
    </row>
    <row r="49" spans="2:3" x14ac:dyDescent="0.25">
      <c r="B49" s="126">
        <v>35765</v>
      </c>
      <c r="C49" s="127">
        <v>6.6661219999999997</v>
      </c>
    </row>
    <row r="50" spans="2:3" x14ac:dyDescent="0.25">
      <c r="B50" s="124">
        <v>35796</v>
      </c>
      <c r="C50" s="125">
        <v>6.6204390000000002</v>
      </c>
    </row>
    <row r="51" spans="2:3" x14ac:dyDescent="0.25">
      <c r="B51" s="126">
        <v>35827</v>
      </c>
      <c r="C51" s="127">
        <v>6.5626930000000003</v>
      </c>
    </row>
    <row r="52" spans="2:3" x14ac:dyDescent="0.25">
      <c r="B52" s="124">
        <v>35855</v>
      </c>
      <c r="C52" s="125">
        <v>6.5613780000000004</v>
      </c>
    </row>
    <row r="53" spans="2:3" x14ac:dyDescent="0.25">
      <c r="B53" s="126">
        <v>35886</v>
      </c>
      <c r="C53" s="127">
        <v>6.5463230000000001</v>
      </c>
    </row>
    <row r="54" spans="2:3" x14ac:dyDescent="0.25">
      <c r="B54" s="124">
        <v>35916</v>
      </c>
      <c r="C54" s="125">
        <v>6.5463230000000001</v>
      </c>
    </row>
    <row r="55" spans="2:3" x14ac:dyDescent="0.25">
      <c r="B55" s="126">
        <v>35947</v>
      </c>
      <c r="C55" s="127">
        <v>6.5312989999999997</v>
      </c>
    </row>
    <row r="56" spans="2:3" x14ac:dyDescent="0.25">
      <c r="B56" s="124">
        <v>35977</v>
      </c>
      <c r="C56" s="125">
        <v>6.5130590000000002</v>
      </c>
    </row>
    <row r="57" spans="2:3" x14ac:dyDescent="0.25">
      <c r="B57" s="126">
        <v>36008</v>
      </c>
      <c r="C57" s="127">
        <v>6.5130590000000002</v>
      </c>
    </row>
    <row r="58" spans="2:3" x14ac:dyDescent="0.25">
      <c r="B58" s="124">
        <v>36039</v>
      </c>
      <c r="C58" s="125">
        <v>6.5130590000000002</v>
      </c>
    </row>
    <row r="59" spans="2:3" x14ac:dyDescent="0.25">
      <c r="B59" s="126">
        <v>36069</v>
      </c>
      <c r="C59" s="127">
        <v>6.5130590000000002</v>
      </c>
    </row>
    <row r="60" spans="2:3" x14ac:dyDescent="0.25">
      <c r="B60" s="124">
        <v>36100</v>
      </c>
      <c r="C60" s="125">
        <v>6.5130590000000002</v>
      </c>
    </row>
    <row r="61" spans="2:3" x14ac:dyDescent="0.25">
      <c r="B61" s="126">
        <v>36130</v>
      </c>
      <c r="C61" s="127">
        <v>6.5130590000000002</v>
      </c>
    </row>
    <row r="62" spans="2:3" x14ac:dyDescent="0.25">
      <c r="B62" s="124">
        <v>36161</v>
      </c>
      <c r="C62" s="125">
        <v>6.4498569999999997</v>
      </c>
    </row>
    <row r="63" spans="2:3" x14ac:dyDescent="0.25">
      <c r="B63" s="126">
        <v>36192</v>
      </c>
      <c r="C63" s="127">
        <v>6.3765179999999999</v>
      </c>
    </row>
    <row r="64" spans="2:3" x14ac:dyDescent="0.25">
      <c r="B64" s="124">
        <v>36220</v>
      </c>
      <c r="C64" s="125">
        <v>6.1054409999999999</v>
      </c>
    </row>
    <row r="65" spans="2:3" x14ac:dyDescent="0.25">
      <c r="B65" s="126">
        <v>36251</v>
      </c>
      <c r="C65" s="127">
        <v>5.9868969999999999</v>
      </c>
    </row>
    <row r="66" spans="2:3" x14ac:dyDescent="0.25">
      <c r="B66" s="124">
        <v>36281</v>
      </c>
      <c r="C66" s="125">
        <v>5.9851089999999996</v>
      </c>
    </row>
    <row r="67" spans="2:3" x14ac:dyDescent="0.25">
      <c r="B67" s="126">
        <v>36312</v>
      </c>
      <c r="C67" s="127">
        <v>5.9851089999999996</v>
      </c>
    </row>
    <row r="68" spans="2:3" x14ac:dyDescent="0.25">
      <c r="B68" s="124">
        <v>36342</v>
      </c>
      <c r="C68" s="125">
        <v>5.924671</v>
      </c>
    </row>
    <row r="69" spans="2:3" x14ac:dyDescent="0.25">
      <c r="B69" s="126">
        <v>36373</v>
      </c>
      <c r="C69" s="127">
        <v>5.8319489999999998</v>
      </c>
    </row>
    <row r="70" spans="2:3" x14ac:dyDescent="0.25">
      <c r="B70" s="124">
        <v>36404</v>
      </c>
      <c r="C70" s="125">
        <v>5.7485929999999996</v>
      </c>
    </row>
    <row r="71" spans="2:3" x14ac:dyDescent="0.25">
      <c r="B71" s="126">
        <v>36434</v>
      </c>
      <c r="C71" s="127">
        <v>5.6653079999999996</v>
      </c>
    </row>
    <row r="72" spans="2:3" x14ac:dyDescent="0.25">
      <c r="B72" s="124">
        <v>36465</v>
      </c>
      <c r="C72" s="125">
        <v>5.5602239999999998</v>
      </c>
    </row>
    <row r="73" spans="2:3" x14ac:dyDescent="0.25">
      <c r="B73" s="126">
        <v>36495</v>
      </c>
      <c r="C73" s="127">
        <v>5.4230210000000003</v>
      </c>
    </row>
    <row r="74" spans="2:3" x14ac:dyDescent="0.25">
      <c r="B74" s="124">
        <v>36526</v>
      </c>
      <c r="C74" s="125">
        <v>5.3571309999999999</v>
      </c>
    </row>
    <row r="75" spans="2:3" x14ac:dyDescent="0.25">
      <c r="B75" s="126">
        <v>36557</v>
      </c>
      <c r="C75" s="127">
        <v>5.3030359999999996</v>
      </c>
    </row>
    <row r="76" spans="2:3" x14ac:dyDescent="0.25">
      <c r="B76" s="124">
        <v>36586</v>
      </c>
      <c r="C76" s="125">
        <v>5.2929789999999999</v>
      </c>
    </row>
    <row r="77" spans="2:3" x14ac:dyDescent="0.25">
      <c r="B77" s="126">
        <v>36617</v>
      </c>
      <c r="C77" s="127">
        <v>5.2834690000000002</v>
      </c>
    </row>
    <row r="78" spans="2:3" x14ac:dyDescent="0.25">
      <c r="B78" s="124">
        <v>36647</v>
      </c>
      <c r="C78" s="125">
        <v>5.2766099999999998</v>
      </c>
    </row>
    <row r="79" spans="2:3" x14ac:dyDescent="0.25">
      <c r="B79" s="126">
        <v>36678</v>
      </c>
      <c r="C79" s="127">
        <v>5.2414899999999998</v>
      </c>
    </row>
    <row r="80" spans="2:3" x14ac:dyDescent="0.25">
      <c r="B80" s="124">
        <v>36708</v>
      </c>
      <c r="C80" s="125">
        <v>5.1931979999999998</v>
      </c>
    </row>
    <row r="81" spans="2:3" x14ac:dyDescent="0.25">
      <c r="B81" s="126">
        <v>36739</v>
      </c>
      <c r="C81" s="127">
        <v>5.0784269999999996</v>
      </c>
    </row>
    <row r="82" spans="2:3" x14ac:dyDescent="0.25">
      <c r="B82" s="124">
        <v>36770</v>
      </c>
      <c r="C82" s="125">
        <v>4.9876469999999999</v>
      </c>
    </row>
    <row r="83" spans="2:3" x14ac:dyDescent="0.25">
      <c r="B83" s="126">
        <v>36800</v>
      </c>
      <c r="C83" s="127">
        <v>4.953468</v>
      </c>
    </row>
    <row r="84" spans="2:3" x14ac:dyDescent="0.25">
      <c r="B84" s="124">
        <v>36831</v>
      </c>
      <c r="C84" s="125">
        <v>4.9352109999999998</v>
      </c>
    </row>
    <row r="85" spans="2:3" x14ac:dyDescent="0.25">
      <c r="B85" s="126">
        <v>36861</v>
      </c>
      <c r="C85" s="127">
        <v>4.9160329999999997</v>
      </c>
    </row>
    <row r="86" spans="2:3" x14ac:dyDescent="0.25">
      <c r="B86" s="124">
        <v>36892</v>
      </c>
      <c r="C86" s="125">
        <v>4.8789540000000002</v>
      </c>
    </row>
    <row r="87" spans="2:3" x14ac:dyDescent="0.25">
      <c r="B87" s="126">
        <v>36923</v>
      </c>
      <c r="C87" s="127">
        <v>4.8551710000000003</v>
      </c>
    </row>
    <row r="88" spans="2:3" x14ac:dyDescent="0.25">
      <c r="B88" s="124">
        <v>36951</v>
      </c>
      <c r="C88" s="125">
        <v>4.8387140000000004</v>
      </c>
    </row>
    <row r="89" spans="2:3" x14ac:dyDescent="0.25">
      <c r="B89" s="126">
        <v>36982</v>
      </c>
      <c r="C89" s="127">
        <v>4.8003099999999996</v>
      </c>
    </row>
    <row r="90" spans="2:3" x14ac:dyDescent="0.25">
      <c r="B90" s="124">
        <v>37012</v>
      </c>
      <c r="C90" s="125">
        <v>4.746677</v>
      </c>
    </row>
    <row r="91" spans="2:3" x14ac:dyDescent="0.25">
      <c r="B91" s="126">
        <v>37043</v>
      </c>
      <c r="C91" s="127">
        <v>4.7258849999999999</v>
      </c>
    </row>
    <row r="92" spans="2:3" x14ac:dyDescent="0.25">
      <c r="B92" s="124">
        <v>37073</v>
      </c>
      <c r="C92" s="125">
        <v>4.657877</v>
      </c>
    </row>
    <row r="93" spans="2:3" x14ac:dyDescent="0.25">
      <c r="B93" s="126">
        <v>37104</v>
      </c>
      <c r="C93" s="127">
        <v>4.5836249999999996</v>
      </c>
    </row>
    <row r="94" spans="2:3" x14ac:dyDescent="0.25">
      <c r="B94" s="124">
        <v>37135</v>
      </c>
      <c r="C94" s="125">
        <v>4.542732</v>
      </c>
    </row>
    <row r="95" spans="2:3" x14ac:dyDescent="0.25">
      <c r="B95" s="126">
        <v>37165</v>
      </c>
      <c r="C95" s="127">
        <v>4.5255409999999996</v>
      </c>
    </row>
    <row r="96" spans="2:3" x14ac:dyDescent="0.25">
      <c r="B96" s="124">
        <v>37196</v>
      </c>
      <c r="C96" s="125">
        <v>4.4608549999999996</v>
      </c>
    </row>
    <row r="97" spans="2:3" x14ac:dyDescent="0.25">
      <c r="B97" s="126">
        <v>37226</v>
      </c>
      <c r="C97" s="127">
        <v>4.427206</v>
      </c>
    </row>
    <row r="98" spans="2:3" x14ac:dyDescent="0.25">
      <c r="B98" s="124">
        <v>37257</v>
      </c>
      <c r="C98" s="125">
        <v>4.4192600000000004</v>
      </c>
    </row>
    <row r="99" spans="2:3" x14ac:dyDescent="0.25">
      <c r="B99" s="126">
        <v>37288</v>
      </c>
      <c r="C99" s="127">
        <v>4.4108799999999997</v>
      </c>
    </row>
    <row r="100" spans="2:3" x14ac:dyDescent="0.25">
      <c r="B100" s="124">
        <v>37316</v>
      </c>
      <c r="C100" s="125">
        <v>4.4029550000000004</v>
      </c>
    </row>
    <row r="101" spans="2:3" x14ac:dyDescent="0.25">
      <c r="B101" s="126">
        <v>37347</v>
      </c>
      <c r="C101" s="127">
        <v>4.3981130000000004</v>
      </c>
    </row>
    <row r="102" spans="2:3" x14ac:dyDescent="0.25">
      <c r="B102" s="124">
        <v>37377</v>
      </c>
      <c r="C102" s="125">
        <v>4.3675420000000003</v>
      </c>
    </row>
    <row r="103" spans="2:3" x14ac:dyDescent="0.25">
      <c r="B103" s="126">
        <v>37408</v>
      </c>
      <c r="C103" s="127">
        <v>4.3195930000000002</v>
      </c>
    </row>
    <row r="104" spans="2:3" x14ac:dyDescent="0.25">
      <c r="B104" s="124">
        <v>37438</v>
      </c>
      <c r="C104" s="125">
        <v>4.245711</v>
      </c>
    </row>
    <row r="105" spans="2:3" x14ac:dyDescent="0.25">
      <c r="B105" s="126">
        <v>37469</v>
      </c>
      <c r="C105" s="127">
        <v>4.160431</v>
      </c>
    </row>
    <row r="106" spans="2:3" x14ac:dyDescent="0.25">
      <c r="B106" s="124">
        <v>37500</v>
      </c>
      <c r="C106" s="125">
        <v>4.0645100000000003</v>
      </c>
    </row>
    <row r="107" spans="2:3" x14ac:dyDescent="0.25">
      <c r="B107" s="126">
        <v>37530</v>
      </c>
      <c r="C107" s="127">
        <v>3.9599609999999998</v>
      </c>
    </row>
    <row r="108" spans="2:3" x14ac:dyDescent="0.25">
      <c r="B108" s="124">
        <v>37561</v>
      </c>
      <c r="C108" s="125">
        <v>3.7999869999999998</v>
      </c>
    </row>
    <row r="109" spans="2:3" x14ac:dyDescent="0.25">
      <c r="B109" s="126">
        <v>37591</v>
      </c>
      <c r="C109" s="127">
        <v>3.5903</v>
      </c>
    </row>
    <row r="110" spans="2:3" x14ac:dyDescent="0.25">
      <c r="B110" s="124">
        <v>37622</v>
      </c>
      <c r="C110" s="125">
        <v>3.4959150000000001</v>
      </c>
    </row>
    <row r="111" spans="2:3" x14ac:dyDescent="0.25">
      <c r="B111" s="126">
        <v>37653</v>
      </c>
      <c r="C111" s="127">
        <v>3.4216600000000001</v>
      </c>
    </row>
    <row r="112" spans="2:3" x14ac:dyDescent="0.25">
      <c r="B112" s="124">
        <v>37681</v>
      </c>
      <c r="C112" s="125">
        <v>3.3681160000000001</v>
      </c>
    </row>
    <row r="113" spans="2:3" x14ac:dyDescent="0.25">
      <c r="B113" s="126">
        <v>37712</v>
      </c>
      <c r="C113" s="127">
        <v>3.3131219999999999</v>
      </c>
    </row>
    <row r="114" spans="2:3" x14ac:dyDescent="0.25">
      <c r="B114" s="124">
        <v>37742</v>
      </c>
      <c r="C114" s="125">
        <v>3.2995869999999998</v>
      </c>
    </row>
    <row r="115" spans="2:3" x14ac:dyDescent="0.25">
      <c r="B115" s="126">
        <v>37773</v>
      </c>
      <c r="C115" s="127">
        <v>3.3218480000000001</v>
      </c>
    </row>
    <row r="116" spans="2:3" x14ac:dyDescent="0.25">
      <c r="B116" s="124">
        <v>37803</v>
      </c>
      <c r="C116" s="125">
        <v>3.3452609999999998</v>
      </c>
    </row>
    <row r="117" spans="2:3" x14ac:dyDescent="0.25">
      <c r="B117" s="126">
        <v>37834</v>
      </c>
      <c r="C117" s="127">
        <v>3.351972</v>
      </c>
    </row>
    <row r="118" spans="2:3" x14ac:dyDescent="0.25">
      <c r="B118" s="124">
        <v>37865</v>
      </c>
      <c r="C118" s="125">
        <v>3.3313130000000002</v>
      </c>
    </row>
    <row r="119" spans="2:3" x14ac:dyDescent="0.25">
      <c r="B119" s="126">
        <v>37895</v>
      </c>
      <c r="C119" s="127">
        <v>3.2966989999999998</v>
      </c>
    </row>
    <row r="120" spans="2:3" x14ac:dyDescent="0.25">
      <c r="B120" s="124">
        <v>37926</v>
      </c>
      <c r="C120" s="125">
        <v>3.2822529999999999</v>
      </c>
    </row>
    <row r="121" spans="2:3" x14ac:dyDescent="0.25">
      <c r="B121" s="126">
        <v>37956</v>
      </c>
      <c r="C121" s="127">
        <v>3.266575</v>
      </c>
    </row>
    <row r="122" spans="2:3" x14ac:dyDescent="0.25">
      <c r="B122" s="124">
        <v>37987</v>
      </c>
      <c r="C122" s="125">
        <v>3.2470949999999998</v>
      </c>
    </row>
    <row r="123" spans="2:3" x14ac:dyDescent="0.25">
      <c r="B123" s="126">
        <v>38018</v>
      </c>
      <c r="C123" s="127">
        <v>3.2213229999999999</v>
      </c>
    </row>
    <row r="124" spans="2:3" x14ac:dyDescent="0.25">
      <c r="B124" s="124">
        <v>38047</v>
      </c>
      <c r="C124" s="125">
        <v>3.208806</v>
      </c>
    </row>
    <row r="125" spans="2:3" x14ac:dyDescent="0.25">
      <c r="B125" s="126">
        <v>38078</v>
      </c>
      <c r="C125" s="127">
        <v>3.1906249999999998</v>
      </c>
    </row>
    <row r="126" spans="2:3" x14ac:dyDescent="0.25">
      <c r="B126" s="124">
        <v>38108</v>
      </c>
      <c r="C126" s="125">
        <v>3.1775920000000002</v>
      </c>
    </row>
    <row r="127" spans="2:3" x14ac:dyDescent="0.25">
      <c r="B127" s="126">
        <v>38139</v>
      </c>
      <c r="C127" s="127">
        <v>3.1649289999999999</v>
      </c>
    </row>
    <row r="128" spans="2:3" x14ac:dyDescent="0.25">
      <c r="B128" s="124">
        <v>38169</v>
      </c>
      <c r="C128" s="125">
        <v>3.1491980000000002</v>
      </c>
    </row>
    <row r="129" spans="2:3" x14ac:dyDescent="0.25">
      <c r="B129" s="126">
        <v>38200</v>
      </c>
      <c r="C129" s="127">
        <v>3.1263700000000001</v>
      </c>
    </row>
    <row r="130" spans="2:3" x14ac:dyDescent="0.25">
      <c r="B130" s="124">
        <v>38231</v>
      </c>
      <c r="C130" s="125">
        <v>3.1108129999999998</v>
      </c>
    </row>
    <row r="131" spans="2:3" x14ac:dyDescent="0.25">
      <c r="B131" s="126">
        <v>38261</v>
      </c>
      <c r="C131" s="127">
        <v>3.1055380000000001</v>
      </c>
    </row>
    <row r="132" spans="2:3" x14ac:dyDescent="0.25">
      <c r="B132" s="124">
        <v>38292</v>
      </c>
      <c r="C132" s="125">
        <v>3.1002670000000001</v>
      </c>
    </row>
    <row r="133" spans="2:3" x14ac:dyDescent="0.25">
      <c r="B133" s="126">
        <v>38322</v>
      </c>
      <c r="C133" s="127">
        <v>3.0866769999999999</v>
      </c>
    </row>
    <row r="134" spans="2:3" x14ac:dyDescent="0.25">
      <c r="B134" s="124">
        <v>38353</v>
      </c>
      <c r="C134" s="125">
        <v>3.0603600000000002</v>
      </c>
    </row>
    <row r="135" spans="2:3" x14ac:dyDescent="0.25">
      <c r="B135" s="126">
        <v>38384</v>
      </c>
      <c r="C135" s="127">
        <v>3.0430160000000002</v>
      </c>
    </row>
    <row r="136" spans="2:3" x14ac:dyDescent="0.25">
      <c r="B136" s="124">
        <v>38412</v>
      </c>
      <c r="C136" s="125">
        <v>3.0296859999999999</v>
      </c>
    </row>
    <row r="137" spans="2:3" x14ac:dyDescent="0.25">
      <c r="B137" s="126">
        <v>38443</v>
      </c>
      <c r="C137" s="127">
        <v>3.0077250000000002</v>
      </c>
    </row>
    <row r="138" spans="2:3" x14ac:dyDescent="0.25">
      <c r="B138" s="124">
        <v>38473</v>
      </c>
      <c r="C138" s="125">
        <v>2.9806029999999999</v>
      </c>
    </row>
    <row r="139" spans="2:3" x14ac:dyDescent="0.25">
      <c r="B139" s="126">
        <v>38504</v>
      </c>
      <c r="C139" s="127">
        <v>2.9598849999999999</v>
      </c>
    </row>
    <row r="140" spans="2:3" x14ac:dyDescent="0.25">
      <c r="B140" s="124">
        <v>38534</v>
      </c>
      <c r="C140" s="125">
        <v>2.9631439999999998</v>
      </c>
    </row>
    <row r="141" spans="2:3" x14ac:dyDescent="0.25">
      <c r="B141" s="126">
        <v>38565</v>
      </c>
      <c r="C141" s="127">
        <v>2.962256</v>
      </c>
    </row>
    <row r="142" spans="2:3" x14ac:dyDescent="0.25">
      <c r="B142" s="124">
        <v>38596</v>
      </c>
      <c r="C142" s="125">
        <v>2.962256</v>
      </c>
    </row>
    <row r="143" spans="2:3" x14ac:dyDescent="0.25">
      <c r="B143" s="126">
        <v>38626</v>
      </c>
      <c r="C143" s="127">
        <v>2.9578190000000002</v>
      </c>
    </row>
    <row r="144" spans="2:3" x14ac:dyDescent="0.25">
      <c r="B144" s="124">
        <v>38657</v>
      </c>
      <c r="C144" s="125">
        <v>2.9407700000000001</v>
      </c>
    </row>
    <row r="145" spans="2:3" x14ac:dyDescent="0.25">
      <c r="B145" s="126">
        <v>38687</v>
      </c>
      <c r="C145" s="127">
        <v>2.9249679999999998</v>
      </c>
    </row>
    <row r="146" spans="2:3" x14ac:dyDescent="0.25">
      <c r="B146" s="124">
        <v>38718</v>
      </c>
      <c r="C146" s="125">
        <v>2.9133179999999999</v>
      </c>
    </row>
    <row r="147" spans="2:3" x14ac:dyDescent="0.25">
      <c r="B147" s="126">
        <v>38749</v>
      </c>
      <c r="C147" s="127">
        <v>2.9022890000000001</v>
      </c>
    </row>
    <row r="148" spans="2:3" x14ac:dyDescent="0.25">
      <c r="B148" s="124">
        <v>38777</v>
      </c>
      <c r="C148" s="125">
        <v>2.8956339999999998</v>
      </c>
    </row>
    <row r="149" spans="2:3" x14ac:dyDescent="0.25">
      <c r="B149" s="126">
        <v>38808</v>
      </c>
      <c r="C149" s="127">
        <v>2.8878309999999998</v>
      </c>
    </row>
    <row r="150" spans="2:3" x14ac:dyDescent="0.25">
      <c r="B150" s="124">
        <v>38838</v>
      </c>
      <c r="C150" s="125">
        <v>2.884369</v>
      </c>
    </row>
    <row r="151" spans="2:3" x14ac:dyDescent="0.25">
      <c r="B151" s="126">
        <v>38869</v>
      </c>
      <c r="C151" s="127">
        <v>2.880627</v>
      </c>
    </row>
    <row r="152" spans="2:3" x14ac:dyDescent="0.25">
      <c r="B152" s="124">
        <v>38899</v>
      </c>
      <c r="C152" s="125">
        <v>2.882638</v>
      </c>
    </row>
    <row r="153" spans="2:3" x14ac:dyDescent="0.25">
      <c r="B153" s="126">
        <v>38930</v>
      </c>
      <c r="C153" s="127">
        <v>2.8794770000000001</v>
      </c>
    </row>
    <row r="154" spans="2:3" x14ac:dyDescent="0.25">
      <c r="B154" s="124">
        <v>38961</v>
      </c>
      <c r="C154" s="125">
        <v>2.8800469999999998</v>
      </c>
    </row>
    <row r="155" spans="2:3" x14ac:dyDescent="0.25">
      <c r="B155" s="126">
        <v>38991</v>
      </c>
      <c r="C155" s="127">
        <v>2.8754529999999998</v>
      </c>
    </row>
    <row r="156" spans="2:3" x14ac:dyDescent="0.25">
      <c r="B156" s="124">
        <v>39022</v>
      </c>
      <c r="C156" s="125">
        <v>2.8631380000000002</v>
      </c>
    </row>
    <row r="157" spans="2:3" x14ac:dyDescent="0.25">
      <c r="B157" s="126">
        <v>39052</v>
      </c>
      <c r="C157" s="127">
        <v>2.851162</v>
      </c>
    </row>
    <row r="158" spans="2:3" x14ac:dyDescent="0.25">
      <c r="B158" s="124">
        <v>39083</v>
      </c>
      <c r="C158" s="125">
        <v>2.833593</v>
      </c>
    </row>
    <row r="159" spans="2:3" x14ac:dyDescent="0.25">
      <c r="B159" s="126">
        <v>39114</v>
      </c>
      <c r="C159" s="127">
        <v>2.819785</v>
      </c>
    </row>
    <row r="160" spans="2:3" x14ac:dyDescent="0.25">
      <c r="B160" s="124">
        <v>39142</v>
      </c>
      <c r="C160" s="125">
        <v>2.8079860000000001</v>
      </c>
    </row>
    <row r="161" spans="2:3" x14ac:dyDescent="0.25">
      <c r="B161" s="126">
        <v>39173</v>
      </c>
      <c r="C161" s="127">
        <v>2.7956810000000001</v>
      </c>
    </row>
    <row r="162" spans="2:3" x14ac:dyDescent="0.25">
      <c r="B162" s="124">
        <v>39203</v>
      </c>
      <c r="C162" s="125">
        <v>2.7884350000000002</v>
      </c>
    </row>
    <row r="163" spans="2:3" x14ac:dyDescent="0.25">
      <c r="B163" s="126">
        <v>39234</v>
      </c>
      <c r="C163" s="127">
        <v>2.7812000000000001</v>
      </c>
    </row>
    <row r="164" spans="2:3" x14ac:dyDescent="0.25">
      <c r="B164" s="124">
        <v>39264</v>
      </c>
      <c r="C164" s="125">
        <v>2.7726120000000001</v>
      </c>
    </row>
    <row r="165" spans="2:3" x14ac:dyDescent="0.25">
      <c r="B165" s="126">
        <v>39295</v>
      </c>
      <c r="C165" s="127">
        <v>2.7637610000000001</v>
      </c>
    </row>
    <row r="166" spans="2:3" x14ac:dyDescent="0.25">
      <c r="B166" s="124">
        <v>39326</v>
      </c>
      <c r="C166" s="125">
        <v>2.7475520000000002</v>
      </c>
    </row>
    <row r="167" spans="2:3" x14ac:dyDescent="0.25">
      <c r="B167" s="126">
        <v>39356</v>
      </c>
      <c r="C167" s="127">
        <v>2.7407029999999999</v>
      </c>
    </row>
    <row r="168" spans="2:3" x14ac:dyDescent="0.25">
      <c r="B168" s="124">
        <v>39387</v>
      </c>
      <c r="C168" s="125">
        <v>2.7325089999999999</v>
      </c>
    </row>
    <row r="169" spans="2:3" x14ac:dyDescent="0.25">
      <c r="B169" s="126">
        <v>39417</v>
      </c>
      <c r="C169" s="127">
        <v>2.7208000000000001</v>
      </c>
    </row>
    <row r="170" spans="2:3" x14ac:dyDescent="0.25">
      <c r="B170" s="124">
        <v>39448</v>
      </c>
      <c r="C170" s="125">
        <v>2.6946590000000001</v>
      </c>
    </row>
    <row r="171" spans="2:3" x14ac:dyDescent="0.25">
      <c r="B171" s="126">
        <v>39479</v>
      </c>
      <c r="C171" s="127">
        <v>2.676199</v>
      </c>
    </row>
    <row r="172" spans="2:3" x14ac:dyDescent="0.25">
      <c r="B172" s="124">
        <v>39508</v>
      </c>
      <c r="C172" s="125">
        <v>2.6626210000000001</v>
      </c>
    </row>
    <row r="173" spans="2:3" x14ac:dyDescent="0.25">
      <c r="B173" s="126">
        <v>39539</v>
      </c>
      <c r="C173" s="127">
        <v>2.6491090000000002</v>
      </c>
    </row>
    <row r="174" spans="2:3" x14ac:dyDescent="0.25">
      <c r="B174" s="124">
        <v>39569</v>
      </c>
      <c r="C174" s="125">
        <v>2.6322640000000002</v>
      </c>
    </row>
    <row r="175" spans="2:3" x14ac:dyDescent="0.25">
      <c r="B175" s="126">
        <v>39600</v>
      </c>
      <c r="C175" s="127">
        <v>2.60724</v>
      </c>
    </row>
    <row r="176" spans="2:3" x14ac:dyDescent="0.25">
      <c r="B176" s="124">
        <v>39630</v>
      </c>
      <c r="C176" s="125">
        <v>2.583726</v>
      </c>
    </row>
    <row r="177" spans="2:3" x14ac:dyDescent="0.25">
      <c r="B177" s="126">
        <v>39661</v>
      </c>
      <c r="C177" s="127">
        <v>2.5688230000000001</v>
      </c>
    </row>
    <row r="178" spans="2:3" x14ac:dyDescent="0.25">
      <c r="B178" s="124">
        <v>39692</v>
      </c>
      <c r="C178" s="125">
        <v>2.5634359999999998</v>
      </c>
    </row>
    <row r="179" spans="2:3" x14ac:dyDescent="0.25">
      <c r="B179" s="126">
        <v>39722</v>
      </c>
      <c r="C179" s="127">
        <v>2.559596</v>
      </c>
    </row>
    <row r="180" spans="2:3" x14ac:dyDescent="0.25">
      <c r="B180" s="124">
        <v>39753</v>
      </c>
      <c r="C180" s="125">
        <v>2.5468639999999998</v>
      </c>
    </row>
    <row r="181" spans="2:3" x14ac:dyDescent="0.25">
      <c r="B181" s="126">
        <v>39783</v>
      </c>
      <c r="C181" s="127">
        <v>2.5372240000000001</v>
      </c>
    </row>
    <row r="182" spans="2:3" x14ac:dyDescent="0.25">
      <c r="B182" s="124">
        <v>39814</v>
      </c>
      <c r="C182" s="125">
        <v>2.5298949999999998</v>
      </c>
    </row>
    <row r="183" spans="2:3" x14ac:dyDescent="0.25">
      <c r="B183" s="126">
        <v>39845</v>
      </c>
      <c r="C183" s="127">
        <v>2.5138020000000001</v>
      </c>
    </row>
    <row r="184" spans="2:3" x14ac:dyDescent="0.25">
      <c r="B184" s="124">
        <v>39873</v>
      </c>
      <c r="C184" s="125">
        <v>2.5060340000000001</v>
      </c>
    </row>
    <row r="185" spans="2:3" x14ac:dyDescent="0.25">
      <c r="B185" s="126">
        <v>39904</v>
      </c>
      <c r="C185" s="127">
        <v>2.501026</v>
      </c>
    </row>
    <row r="186" spans="2:3" x14ac:dyDescent="0.25">
      <c r="B186" s="124">
        <v>39934</v>
      </c>
      <c r="C186" s="125">
        <v>2.4873569999999998</v>
      </c>
    </row>
    <row r="187" spans="2:3" x14ac:dyDescent="0.25">
      <c r="B187" s="126">
        <v>39965</v>
      </c>
      <c r="C187" s="127">
        <v>2.4725169999999999</v>
      </c>
    </row>
    <row r="188" spans="2:3" x14ac:dyDescent="0.25">
      <c r="B188" s="124">
        <v>39995</v>
      </c>
      <c r="C188" s="125">
        <v>2.4621719999999998</v>
      </c>
    </row>
    <row r="189" spans="2:3" x14ac:dyDescent="0.25">
      <c r="B189" s="126">
        <v>40026</v>
      </c>
      <c r="C189" s="127">
        <v>2.4565220000000001</v>
      </c>
    </row>
    <row r="190" spans="2:3" x14ac:dyDescent="0.25">
      <c r="B190" s="124">
        <v>40057</v>
      </c>
      <c r="C190" s="125">
        <v>2.4545569999999999</v>
      </c>
    </row>
    <row r="191" spans="2:3" x14ac:dyDescent="0.25">
      <c r="B191" s="126">
        <v>40087</v>
      </c>
      <c r="C191" s="127">
        <v>2.4506380000000001</v>
      </c>
    </row>
    <row r="192" spans="2:3" x14ac:dyDescent="0.25">
      <c r="B192" s="124">
        <v>40118</v>
      </c>
      <c r="C192" s="125">
        <v>2.4447709999999998</v>
      </c>
    </row>
    <row r="193" spans="2:3" x14ac:dyDescent="0.25">
      <c r="B193" s="126">
        <v>40148</v>
      </c>
      <c r="C193" s="127">
        <v>2.4357570000000002</v>
      </c>
    </row>
    <row r="194" spans="2:3" x14ac:dyDescent="0.25">
      <c r="B194" s="124">
        <v>40179</v>
      </c>
      <c r="C194" s="125">
        <v>2.4299170000000001</v>
      </c>
    </row>
    <row r="195" spans="2:3" x14ac:dyDescent="0.25">
      <c r="B195" s="126">
        <v>40210</v>
      </c>
      <c r="C195" s="127">
        <v>2.408728</v>
      </c>
    </row>
    <row r="196" spans="2:3" x14ac:dyDescent="0.25">
      <c r="B196" s="124">
        <v>40238</v>
      </c>
      <c r="C196" s="125">
        <v>2.3919820000000001</v>
      </c>
    </row>
    <row r="197" spans="2:3" x14ac:dyDescent="0.25">
      <c r="B197" s="126">
        <v>40269</v>
      </c>
      <c r="C197" s="127">
        <v>2.3751199999999999</v>
      </c>
    </row>
    <row r="198" spans="2:3" x14ac:dyDescent="0.25">
      <c r="B198" s="124">
        <v>40299</v>
      </c>
      <c r="C198" s="125">
        <v>2.357907</v>
      </c>
    </row>
    <row r="199" spans="2:3" x14ac:dyDescent="0.25">
      <c r="B199" s="126">
        <v>40330</v>
      </c>
      <c r="C199" s="127">
        <v>2.3478119999999998</v>
      </c>
    </row>
    <row r="200" spans="2:3" x14ac:dyDescent="0.25">
      <c r="B200" s="124">
        <v>40360</v>
      </c>
      <c r="C200" s="125">
        <v>2.3504010000000002</v>
      </c>
    </row>
    <row r="201" spans="2:3" x14ac:dyDescent="0.25">
      <c r="B201" s="126">
        <v>40391</v>
      </c>
      <c r="C201" s="127">
        <v>2.3520479999999999</v>
      </c>
    </row>
    <row r="202" spans="2:3" x14ac:dyDescent="0.25">
      <c r="B202" s="124">
        <v>40422</v>
      </c>
      <c r="C202" s="125">
        <v>2.3536990000000002</v>
      </c>
    </row>
    <row r="203" spans="2:3" x14ac:dyDescent="0.25">
      <c r="B203" s="126">
        <v>40452</v>
      </c>
      <c r="C203" s="127">
        <v>2.341056</v>
      </c>
    </row>
    <row r="204" spans="2:3" x14ac:dyDescent="0.25">
      <c r="B204" s="124">
        <v>40483</v>
      </c>
      <c r="C204" s="125">
        <v>2.3197079999999999</v>
      </c>
    </row>
    <row r="205" spans="2:3" x14ac:dyDescent="0.25">
      <c r="B205" s="126">
        <v>40513</v>
      </c>
      <c r="C205" s="127">
        <v>2.2960579999999999</v>
      </c>
    </row>
    <row r="206" spans="2:3" x14ac:dyDescent="0.25">
      <c r="B206" s="124">
        <v>40544</v>
      </c>
      <c r="C206" s="125">
        <v>2.282368</v>
      </c>
    </row>
    <row r="207" spans="2:3" x14ac:dyDescent="0.25">
      <c r="B207" s="126">
        <v>40575</v>
      </c>
      <c r="C207" s="127">
        <v>2.2611129999999999</v>
      </c>
    </row>
    <row r="208" spans="2:3" x14ac:dyDescent="0.25">
      <c r="B208" s="124">
        <v>40603</v>
      </c>
      <c r="C208" s="125">
        <v>2.2489690000000002</v>
      </c>
    </row>
    <row r="209" spans="2:3" x14ac:dyDescent="0.25">
      <c r="B209" s="126">
        <v>40634</v>
      </c>
      <c r="C209" s="127">
        <v>2.2342230000000001</v>
      </c>
    </row>
    <row r="210" spans="2:3" x14ac:dyDescent="0.25">
      <c r="B210" s="124">
        <v>40664</v>
      </c>
      <c r="C210" s="125">
        <v>2.2182430000000002</v>
      </c>
    </row>
    <row r="211" spans="2:3" x14ac:dyDescent="0.25">
      <c r="B211" s="126">
        <v>40695</v>
      </c>
      <c r="C211" s="127">
        <v>2.2056779999999998</v>
      </c>
    </row>
    <row r="212" spans="2:3" x14ac:dyDescent="0.25">
      <c r="B212" s="124">
        <v>40725</v>
      </c>
      <c r="C212" s="125">
        <v>2.200834</v>
      </c>
    </row>
    <row r="213" spans="2:3" x14ac:dyDescent="0.25">
      <c r="B213" s="126">
        <v>40756</v>
      </c>
      <c r="C213" s="127">
        <v>2.200834</v>
      </c>
    </row>
    <row r="214" spans="2:3" x14ac:dyDescent="0.25">
      <c r="B214" s="124">
        <v>40787</v>
      </c>
      <c r="C214" s="125">
        <v>2.1916250000000002</v>
      </c>
    </row>
    <row r="215" spans="2:3" x14ac:dyDescent="0.25">
      <c r="B215" s="126">
        <v>40817</v>
      </c>
      <c r="C215" s="127">
        <v>2.181813</v>
      </c>
    </row>
    <row r="216" spans="2:3" x14ac:dyDescent="0.25">
      <c r="B216" s="124">
        <v>40848</v>
      </c>
      <c r="C216" s="125">
        <v>2.174855</v>
      </c>
    </row>
    <row r="217" spans="2:3" x14ac:dyDescent="0.25">
      <c r="B217" s="126">
        <v>40878</v>
      </c>
      <c r="C217" s="127">
        <v>2.1625190000000001</v>
      </c>
    </row>
    <row r="218" spans="2:3" x14ac:dyDescent="0.25">
      <c r="B218" s="124">
        <v>40909</v>
      </c>
      <c r="C218" s="125">
        <v>2.1515599999999999</v>
      </c>
    </row>
    <row r="219" spans="2:3" x14ac:dyDescent="0.25">
      <c r="B219" s="126">
        <v>40940</v>
      </c>
      <c r="C219" s="127">
        <v>2.1406369999999999</v>
      </c>
    </row>
    <row r="220" spans="2:3" x14ac:dyDescent="0.25">
      <c r="B220" s="124">
        <v>40969</v>
      </c>
      <c r="C220" s="125">
        <v>2.1323159999999999</v>
      </c>
    </row>
    <row r="221" spans="2:3" x14ac:dyDescent="0.25">
      <c r="B221" s="126">
        <v>41000</v>
      </c>
      <c r="C221" s="127">
        <v>2.128485</v>
      </c>
    </row>
    <row r="222" spans="2:3" x14ac:dyDescent="0.25">
      <c r="B222" s="124">
        <v>41030</v>
      </c>
      <c r="C222" s="125">
        <v>2.11496</v>
      </c>
    </row>
    <row r="223" spans="2:3" x14ac:dyDescent="0.25">
      <c r="B223" s="126">
        <v>41061</v>
      </c>
      <c r="C223" s="127">
        <v>2.1033870000000001</v>
      </c>
    </row>
    <row r="224" spans="2:3" x14ac:dyDescent="0.25">
      <c r="B224" s="124">
        <v>41091</v>
      </c>
      <c r="C224" s="125">
        <v>2.0979260000000002</v>
      </c>
    </row>
    <row r="225" spans="2:3" x14ac:dyDescent="0.25">
      <c r="B225" s="126">
        <v>41122</v>
      </c>
      <c r="C225" s="127">
        <v>2.0889530000000001</v>
      </c>
    </row>
    <row r="226" spans="2:3" x14ac:dyDescent="0.25">
      <c r="B226" s="124">
        <v>41153</v>
      </c>
      <c r="C226" s="125">
        <v>2.0795889999999999</v>
      </c>
    </row>
    <row r="227" spans="2:3" x14ac:dyDescent="0.25">
      <c r="B227" s="126">
        <v>41183</v>
      </c>
      <c r="C227" s="127">
        <v>2.06657</v>
      </c>
    </row>
    <row r="228" spans="2:3" x14ac:dyDescent="0.25">
      <c r="B228" s="124">
        <v>41214</v>
      </c>
      <c r="C228" s="125">
        <v>2.0520040000000002</v>
      </c>
    </row>
    <row r="229" spans="2:3" x14ac:dyDescent="0.25">
      <c r="B229" s="126">
        <v>41244</v>
      </c>
      <c r="C229" s="127">
        <v>2.0409860000000002</v>
      </c>
    </row>
    <row r="230" spans="2:3" x14ac:dyDescent="0.25">
      <c r="B230" s="124">
        <v>41275</v>
      </c>
      <c r="C230" s="125">
        <v>2.0259860000000001</v>
      </c>
    </row>
    <row r="231" spans="2:3" x14ac:dyDescent="0.25">
      <c r="B231" s="126">
        <v>41306</v>
      </c>
      <c r="C231" s="127">
        <v>2.00752</v>
      </c>
    </row>
    <row r="232" spans="2:3" x14ac:dyDescent="0.25">
      <c r="B232" s="124">
        <v>41334</v>
      </c>
      <c r="C232" s="125">
        <v>1.9971319999999999</v>
      </c>
    </row>
    <row r="233" spans="2:3" x14ac:dyDescent="0.25">
      <c r="B233" s="126">
        <v>41365</v>
      </c>
      <c r="C233" s="127">
        <v>1.98522</v>
      </c>
    </row>
    <row r="234" spans="2:3" x14ac:dyDescent="0.25">
      <c r="B234" s="124">
        <v>41395</v>
      </c>
      <c r="C234" s="125">
        <v>1.9735750000000001</v>
      </c>
    </row>
    <row r="235" spans="2:3" x14ac:dyDescent="0.25">
      <c r="B235" s="126">
        <v>41426</v>
      </c>
      <c r="C235" s="127">
        <v>1.9666939999999999</v>
      </c>
    </row>
    <row r="236" spans="2:3" x14ac:dyDescent="0.25">
      <c r="B236" s="124">
        <v>41456</v>
      </c>
      <c r="C236" s="125">
        <v>1.9612039999999999</v>
      </c>
    </row>
    <row r="237" spans="2:3" x14ac:dyDescent="0.25">
      <c r="B237" s="126">
        <v>41487</v>
      </c>
      <c r="C237" s="127">
        <v>1.9637549999999999</v>
      </c>
    </row>
    <row r="238" spans="2:3" x14ac:dyDescent="0.25">
      <c r="B238" s="124">
        <v>41518</v>
      </c>
      <c r="C238" s="125">
        <v>1.960618</v>
      </c>
    </row>
    <row r="239" spans="2:3" x14ac:dyDescent="0.25">
      <c r="B239" s="126">
        <v>41548</v>
      </c>
      <c r="C239" s="127">
        <v>1.9553370000000001</v>
      </c>
    </row>
    <row r="240" spans="2:3" x14ac:dyDescent="0.25">
      <c r="B240" s="124">
        <v>41579</v>
      </c>
      <c r="C240" s="125">
        <v>1.9434880000000001</v>
      </c>
    </row>
    <row r="241" spans="2:3" x14ac:dyDescent="0.25">
      <c r="B241" s="126">
        <v>41609</v>
      </c>
      <c r="C241" s="127">
        <v>1.9330419999999999</v>
      </c>
    </row>
    <row r="242" spans="2:3" x14ac:dyDescent="0.25">
      <c r="B242" s="124">
        <v>41640</v>
      </c>
      <c r="C242" s="125">
        <v>1.9192229999999999</v>
      </c>
    </row>
    <row r="243" spans="2:3" x14ac:dyDescent="0.25">
      <c r="B243" s="126">
        <v>41671</v>
      </c>
      <c r="C243" s="127">
        <v>1.9072210000000001</v>
      </c>
    </row>
    <row r="244" spans="2:3" x14ac:dyDescent="0.25">
      <c r="B244" s="124">
        <v>41699</v>
      </c>
      <c r="C244" s="125">
        <v>1.895087</v>
      </c>
    </row>
    <row r="245" spans="2:3" x14ac:dyDescent="0.25">
      <c r="B245" s="126">
        <v>41730</v>
      </c>
      <c r="C245" s="127">
        <v>1.879675</v>
      </c>
    </row>
    <row r="246" spans="2:3" x14ac:dyDescent="0.25">
      <c r="B246" s="124">
        <v>41760</v>
      </c>
      <c r="C246" s="125">
        <v>1.8651199999999999</v>
      </c>
    </row>
    <row r="247" spans="2:3" x14ac:dyDescent="0.25">
      <c r="B247" s="126">
        <v>41791</v>
      </c>
      <c r="C247" s="127">
        <v>1.8539920000000001</v>
      </c>
    </row>
    <row r="248" spans="2:3" x14ac:dyDescent="0.25">
      <c r="B248" s="124">
        <v>41821</v>
      </c>
      <c r="C248" s="125">
        <v>1.8491850000000001</v>
      </c>
    </row>
    <row r="249" spans="2:3" x14ac:dyDescent="0.25">
      <c r="B249" s="126">
        <v>41852</v>
      </c>
      <c r="C249" s="127">
        <v>1.846786</v>
      </c>
    </row>
    <row r="250" spans="2:3" x14ac:dyDescent="0.25">
      <c r="B250" s="124">
        <v>41883</v>
      </c>
      <c r="C250" s="125">
        <v>1.8434649999999999</v>
      </c>
    </row>
    <row r="251" spans="2:3" x14ac:dyDescent="0.25">
      <c r="B251" s="126">
        <v>41913</v>
      </c>
      <c r="C251" s="127">
        <v>1.8344819999999999</v>
      </c>
    </row>
    <row r="252" spans="2:3" x14ac:dyDescent="0.25">
      <c r="B252" s="124">
        <v>41944</v>
      </c>
      <c r="C252" s="125">
        <v>1.827539</v>
      </c>
    </row>
    <row r="253" spans="2:3" x14ac:dyDescent="0.25">
      <c r="B253" s="126">
        <v>41974</v>
      </c>
      <c r="C253" s="127">
        <v>1.817904</v>
      </c>
    </row>
    <row r="254" spans="2:3" x14ac:dyDescent="0.25">
      <c r="B254" s="124">
        <v>42005</v>
      </c>
      <c r="C254" s="125">
        <v>1.8067</v>
      </c>
    </row>
    <row r="255" spans="2:3" x14ac:dyDescent="0.25">
      <c r="B255" s="126">
        <v>42036</v>
      </c>
      <c r="C255" s="127">
        <v>1.780351</v>
      </c>
    </row>
    <row r="256" spans="2:3" x14ac:dyDescent="0.25">
      <c r="B256" s="124">
        <v>42064</v>
      </c>
      <c r="C256" s="125">
        <v>1.759935</v>
      </c>
    </row>
    <row r="257" spans="2:3" x14ac:dyDescent="0.25">
      <c r="B257" s="126">
        <v>42095</v>
      </c>
      <c r="C257" s="127">
        <v>1.733757</v>
      </c>
    </row>
    <row r="258" spans="2:3" x14ac:dyDescent="0.25">
      <c r="B258" s="124">
        <v>42125</v>
      </c>
      <c r="C258" s="125">
        <v>1.72153</v>
      </c>
    </row>
    <row r="259" spans="2:3" x14ac:dyDescent="0.25">
      <c r="B259" s="126">
        <v>42156</v>
      </c>
      <c r="C259" s="127">
        <v>1.7046570000000001</v>
      </c>
    </row>
    <row r="260" spans="2:3" x14ac:dyDescent="0.25">
      <c r="B260" s="124">
        <v>42186</v>
      </c>
      <c r="C260" s="125">
        <v>1.691635</v>
      </c>
    </row>
    <row r="261" spans="2:3" x14ac:dyDescent="0.25">
      <c r="B261" s="126">
        <v>42217</v>
      </c>
      <c r="C261" s="127">
        <v>1.6818820000000001</v>
      </c>
    </row>
    <row r="262" spans="2:3" x14ac:dyDescent="0.25">
      <c r="B262" s="124">
        <v>42248</v>
      </c>
      <c r="C262" s="125">
        <v>1.6776789999999999</v>
      </c>
    </row>
    <row r="263" spans="2:3" x14ac:dyDescent="0.25">
      <c r="B263" s="126">
        <v>42278</v>
      </c>
      <c r="C263" s="127">
        <v>1.669168</v>
      </c>
    </row>
    <row r="264" spans="2:3" x14ac:dyDescent="0.25">
      <c r="B264" s="124">
        <v>42309</v>
      </c>
      <c r="C264" s="125">
        <v>1.656417</v>
      </c>
    </row>
    <row r="265" spans="2:3" x14ac:dyDescent="0.25">
      <c r="B265" s="126">
        <v>42339</v>
      </c>
      <c r="C265" s="127">
        <v>1.638228</v>
      </c>
    </row>
    <row r="266" spans="2:3" x14ac:dyDescent="0.25">
      <c r="B266" s="124">
        <v>42370</v>
      </c>
      <c r="C266" s="125">
        <v>1.623618</v>
      </c>
    </row>
    <row r="267" spans="2:3" x14ac:dyDescent="0.25">
      <c r="B267" s="126">
        <v>42401</v>
      </c>
      <c r="C267" s="127">
        <v>1.599469</v>
      </c>
    </row>
    <row r="268" spans="2:3" x14ac:dyDescent="0.25">
      <c r="B268" s="124">
        <v>42430</v>
      </c>
      <c r="C268" s="125">
        <v>1.5844119999999999</v>
      </c>
    </row>
    <row r="269" spans="2:3" x14ac:dyDescent="0.25">
      <c r="B269" s="126">
        <v>42461</v>
      </c>
      <c r="C269" s="127">
        <v>1.5774710000000001</v>
      </c>
    </row>
    <row r="270" spans="2:3" x14ac:dyDescent="0.25">
      <c r="B270" s="124">
        <v>42491</v>
      </c>
      <c r="C270" s="125">
        <v>1.567442</v>
      </c>
    </row>
    <row r="271" spans="2:3" x14ac:dyDescent="0.25">
      <c r="B271" s="126">
        <v>42522</v>
      </c>
      <c r="C271" s="127">
        <v>1.552233</v>
      </c>
    </row>
    <row r="272" spans="2:3" x14ac:dyDescent="0.25">
      <c r="B272" s="124">
        <v>42552</v>
      </c>
      <c r="C272" s="125">
        <v>1.5449679999999999</v>
      </c>
    </row>
    <row r="273" spans="2:3" x14ac:dyDescent="0.25">
      <c r="B273" s="126">
        <v>42583</v>
      </c>
      <c r="C273" s="127">
        <v>1.5351379999999999</v>
      </c>
    </row>
    <row r="274" spans="2:3" x14ac:dyDescent="0.25">
      <c r="B274" s="124">
        <v>42614</v>
      </c>
      <c r="C274" s="125">
        <v>1.5304009999999999</v>
      </c>
    </row>
    <row r="275" spans="2:3" x14ac:dyDescent="0.25">
      <c r="B275" s="126">
        <v>42644</v>
      </c>
      <c r="C275" s="127">
        <v>1.529183</v>
      </c>
    </row>
    <row r="276" spans="2:3" x14ac:dyDescent="0.25">
      <c r="B276" s="124">
        <v>42675</v>
      </c>
      <c r="C276" s="125">
        <v>1.5265770000000001</v>
      </c>
    </row>
    <row r="277" spans="2:3" x14ac:dyDescent="0.25">
      <c r="B277" s="126">
        <v>42705</v>
      </c>
      <c r="C277" s="127">
        <v>1.5255160000000001</v>
      </c>
    </row>
    <row r="278" spans="2:3" x14ac:dyDescent="0.25">
      <c r="B278" s="124">
        <v>42736</v>
      </c>
      <c r="C278" s="125">
        <v>1.523385</v>
      </c>
    </row>
    <row r="279" spans="2:3" x14ac:dyDescent="0.25">
      <c r="B279" s="126">
        <v>42767</v>
      </c>
      <c r="C279" s="127">
        <v>1.517007</v>
      </c>
    </row>
    <row r="280" spans="2:3" x14ac:dyDescent="0.25">
      <c r="B280" s="124">
        <v>42795</v>
      </c>
      <c r="C280" s="125">
        <v>1.513379</v>
      </c>
    </row>
    <row r="281" spans="2:3" x14ac:dyDescent="0.25">
      <c r="B281" s="126">
        <v>42826</v>
      </c>
      <c r="C281" s="127">
        <v>1.5085519999999999</v>
      </c>
    </row>
    <row r="282" spans="2:3" x14ac:dyDescent="0.25">
      <c r="B282" s="124">
        <v>42856</v>
      </c>
      <c r="C282" s="125">
        <v>1.50735</v>
      </c>
    </row>
    <row r="283" spans="2:3" x14ac:dyDescent="0.25">
      <c r="B283" s="126">
        <v>42887</v>
      </c>
      <c r="C283" s="127">
        <v>1.501935</v>
      </c>
    </row>
    <row r="284" spans="2:3" x14ac:dyDescent="0.25">
      <c r="B284" s="124">
        <v>42917</v>
      </c>
      <c r="C284" s="125">
        <v>1.5064580000000001</v>
      </c>
    </row>
    <row r="285" spans="2:3" x14ac:dyDescent="0.25">
      <c r="B285" s="126">
        <v>42948</v>
      </c>
      <c r="C285" s="127">
        <v>1.503906</v>
      </c>
    </row>
    <row r="286" spans="2:3" x14ac:dyDescent="0.25">
      <c r="B286" s="124">
        <v>42979</v>
      </c>
      <c r="C286" s="125">
        <v>1.5043500000000001</v>
      </c>
    </row>
    <row r="287" spans="2:3" x14ac:dyDescent="0.25">
      <c r="B287" s="126">
        <v>43009</v>
      </c>
      <c r="C287" s="127">
        <v>1.5046569999999999</v>
      </c>
    </row>
    <row r="288" spans="2:3" x14ac:dyDescent="0.25">
      <c r="B288" s="124">
        <v>43040</v>
      </c>
      <c r="C288" s="125">
        <v>1.499106</v>
      </c>
    </row>
    <row r="289" spans="2:3" x14ac:dyDescent="0.25">
      <c r="B289" s="126">
        <v>43070</v>
      </c>
      <c r="C289" s="127">
        <v>1.49641</v>
      </c>
    </row>
    <row r="290" spans="2:3" x14ac:dyDescent="0.25">
      <c r="B290" s="124">
        <v>43101</v>
      </c>
      <c r="C290" s="125">
        <v>1.492537</v>
      </c>
    </row>
    <row r="291" spans="2:3" x14ac:dyDescent="0.25">
      <c r="B291" s="126">
        <v>43132</v>
      </c>
      <c r="C291" s="127">
        <v>1.489112</v>
      </c>
    </row>
    <row r="292" spans="2:3" x14ac:dyDescent="0.25">
      <c r="B292" s="124">
        <v>43160</v>
      </c>
      <c r="C292" s="125">
        <v>1.4864329999999999</v>
      </c>
    </row>
    <row r="293" spans="2:3" x14ac:dyDescent="0.25">
      <c r="B293" s="126">
        <v>43191</v>
      </c>
      <c r="C293" s="127">
        <v>1.4853940000000001</v>
      </c>
    </row>
    <row r="294" spans="2:3" x14ac:dyDescent="0.25">
      <c r="B294" s="124">
        <v>43221</v>
      </c>
      <c r="C294" s="125">
        <v>1.4822759999999999</v>
      </c>
    </row>
    <row r="295" spans="2:3" x14ac:dyDescent="0.25">
      <c r="B295" s="126">
        <v>43252</v>
      </c>
      <c r="C295" s="127">
        <v>1.475935</v>
      </c>
    </row>
    <row r="296" spans="2:3" x14ac:dyDescent="0.25">
      <c r="B296" s="124">
        <v>43282</v>
      </c>
      <c r="C296" s="125">
        <v>1.455125</v>
      </c>
    </row>
    <row r="297" spans="2:3" x14ac:dyDescent="0.25">
      <c r="B297" s="126">
        <v>43313</v>
      </c>
      <c r="C297" s="127">
        <v>1.451495</v>
      </c>
    </row>
    <row r="298" spans="2:3" x14ac:dyDescent="0.25">
      <c r="B298" s="124">
        <v>43344</v>
      </c>
      <c r="C298" s="125">
        <v>1.451495</v>
      </c>
    </row>
    <row r="299" spans="2:3" x14ac:dyDescent="0.25">
      <c r="B299" s="126">
        <v>43374</v>
      </c>
      <c r="C299" s="127">
        <v>1.4471529999999999</v>
      </c>
    </row>
    <row r="300" spans="2:3" x14ac:dyDescent="0.25">
      <c r="B300" s="124">
        <v>43405</v>
      </c>
      <c r="C300" s="125">
        <v>1.441392</v>
      </c>
    </row>
    <row r="301" spans="2:3" x14ac:dyDescent="0.25">
      <c r="B301" s="126">
        <v>43435</v>
      </c>
      <c r="C301" s="127">
        <v>1.445001</v>
      </c>
    </row>
    <row r="302" spans="2:3" x14ac:dyDescent="0.25">
      <c r="B302" s="124">
        <v>43466</v>
      </c>
      <c r="C302" s="125">
        <v>1.442985</v>
      </c>
    </row>
    <row r="303" spans="2:3" x14ac:dyDescent="0.25">
      <c r="B303" s="126">
        <v>43497</v>
      </c>
      <c r="C303" s="127">
        <v>1.4378040000000001</v>
      </c>
    </row>
    <row r="304" spans="2:3" x14ac:dyDescent="0.25">
      <c r="B304" s="124">
        <v>43525</v>
      </c>
      <c r="C304" s="125">
        <v>1.4300820000000001</v>
      </c>
    </row>
    <row r="305" spans="2:3" x14ac:dyDescent="0.25">
      <c r="B305" s="126">
        <v>43556</v>
      </c>
      <c r="C305" s="127">
        <v>1.419157</v>
      </c>
    </row>
    <row r="306" spans="2:3" x14ac:dyDescent="0.25">
      <c r="B306" s="124">
        <v>43586</v>
      </c>
      <c r="C306" s="125">
        <v>1.41069</v>
      </c>
    </row>
    <row r="307" spans="2:3" x14ac:dyDescent="0.25">
      <c r="B307" s="126">
        <v>43617</v>
      </c>
      <c r="C307" s="127">
        <v>1.4085799999999999</v>
      </c>
    </row>
    <row r="308" spans="2:3" x14ac:dyDescent="0.25">
      <c r="B308" s="124">
        <v>43647</v>
      </c>
      <c r="C308" s="125">
        <v>1.4084350000000001</v>
      </c>
    </row>
    <row r="309" spans="2:3" x14ac:dyDescent="0.25">
      <c r="B309" s="126">
        <v>43678</v>
      </c>
      <c r="C309" s="127">
        <v>1.407027</v>
      </c>
    </row>
    <row r="310" spans="2:3" x14ac:dyDescent="0.25">
      <c r="B310" s="124">
        <v>43709</v>
      </c>
      <c r="C310" s="125">
        <v>1.4053389999999999</v>
      </c>
    </row>
    <row r="311" spans="2:3" x14ac:dyDescent="0.25">
      <c r="B311" s="126">
        <v>43739</v>
      </c>
      <c r="C311" s="127">
        <v>1.4060520000000001</v>
      </c>
    </row>
    <row r="312" spans="2:3" x14ac:dyDescent="0.25">
      <c r="B312" s="124">
        <v>43770</v>
      </c>
      <c r="C312" s="125">
        <v>1.405483</v>
      </c>
    </row>
    <row r="313" spans="2:3" x14ac:dyDescent="0.25">
      <c r="B313" s="126">
        <v>43800</v>
      </c>
      <c r="C313" s="127">
        <v>1.3979360000000001</v>
      </c>
    </row>
    <row r="314" spans="2:3" x14ac:dyDescent="0.25">
      <c r="B314" s="124">
        <v>43831</v>
      </c>
      <c r="C314" s="125">
        <v>1.3810880000000001</v>
      </c>
    </row>
    <row r="315" spans="2:3" x14ac:dyDescent="0.25">
      <c r="B315" s="126">
        <v>43862</v>
      </c>
      <c r="C315" s="127">
        <v>1.3784700000000001</v>
      </c>
    </row>
    <row r="316" spans="2:3" x14ac:dyDescent="0.25">
      <c r="B316" s="124">
        <v>43891</v>
      </c>
      <c r="C316" s="125">
        <v>1.3761270000000001</v>
      </c>
    </row>
    <row r="317" spans="2:3" x14ac:dyDescent="0.25">
      <c r="B317" s="126">
        <v>43922</v>
      </c>
      <c r="C317" s="127">
        <v>1.373656</v>
      </c>
    </row>
    <row r="318" spans="2:3" x14ac:dyDescent="0.25">
      <c r="B318" s="124">
        <v>43952</v>
      </c>
      <c r="C318" s="125">
        <v>1.376819</v>
      </c>
    </row>
    <row r="319" spans="2:3" x14ac:dyDescent="0.25">
      <c r="B319" s="126">
        <v>43983</v>
      </c>
      <c r="C319" s="127">
        <v>1.3802749999999999</v>
      </c>
    </row>
    <row r="320" spans="2:3" x14ac:dyDescent="0.25">
      <c r="B320" s="124">
        <v>44013</v>
      </c>
      <c r="C320" s="125">
        <v>1.376144</v>
      </c>
    </row>
    <row r="321" spans="2:3" x14ac:dyDescent="0.25">
      <c r="B321" s="126">
        <v>44044</v>
      </c>
      <c r="C321" s="127">
        <v>1.3701140000000001</v>
      </c>
    </row>
    <row r="322" spans="2:3" x14ac:dyDescent="0.25">
      <c r="B322" s="124">
        <v>44075</v>
      </c>
      <c r="C322" s="125">
        <v>1.3651979999999999</v>
      </c>
    </row>
    <row r="323" spans="2:3" x14ac:dyDescent="0.25">
      <c r="B323" s="126">
        <v>44105</v>
      </c>
      <c r="C323" s="127">
        <v>1.3534269999999999</v>
      </c>
    </row>
    <row r="324" spans="2:3" x14ac:dyDescent="0.25">
      <c r="B324" s="124">
        <v>44136</v>
      </c>
      <c r="C324" s="125">
        <v>1.341485</v>
      </c>
    </row>
    <row r="325" spans="2:3" x14ac:dyDescent="0.25">
      <c r="B325" s="126">
        <v>44166</v>
      </c>
      <c r="C325" s="127">
        <v>1.3288610000000001</v>
      </c>
    </row>
    <row r="326" spans="2:3" x14ac:dyDescent="0.25">
      <c r="B326" s="124">
        <v>44197</v>
      </c>
      <c r="C326" s="125">
        <v>1.309742</v>
      </c>
    </row>
    <row r="327" spans="2:3" x14ac:dyDescent="0.25">
      <c r="B327" s="126">
        <v>44228</v>
      </c>
      <c r="C327" s="127">
        <v>1.306214</v>
      </c>
    </row>
    <row r="328" spans="2:3" x14ac:dyDescent="0.25">
      <c r="B328" s="124">
        <v>44256</v>
      </c>
      <c r="C328" s="125">
        <v>1.295587</v>
      </c>
    </row>
    <row r="329" spans="2:3" x14ac:dyDescent="0.25">
      <c r="B329" s="126">
        <v>44287</v>
      </c>
      <c r="C329" s="127">
        <v>1.2845420000000001</v>
      </c>
    </row>
    <row r="330" spans="2:3" x14ac:dyDescent="0.25">
      <c r="B330" s="124">
        <v>44317</v>
      </c>
      <c r="C330" s="125">
        <v>1.279682</v>
      </c>
    </row>
    <row r="331" spans="2:3" x14ac:dyDescent="0.25">
      <c r="B331" s="126">
        <v>44348</v>
      </c>
      <c r="C331" s="127">
        <v>1.267512</v>
      </c>
    </row>
    <row r="332" spans="2:3" x14ac:dyDescent="0.25">
      <c r="B332" s="124">
        <v>44378</v>
      </c>
      <c r="C332" s="125">
        <v>1.259954</v>
      </c>
    </row>
    <row r="333" spans="2:3" x14ac:dyDescent="0.25">
      <c r="B333" s="126">
        <v>44409</v>
      </c>
      <c r="C333" s="127">
        <v>1.2472319999999999</v>
      </c>
    </row>
    <row r="334" spans="2:3" x14ac:dyDescent="0.25">
      <c r="B334" s="124">
        <v>44440</v>
      </c>
      <c r="C334" s="125">
        <v>1.236353</v>
      </c>
    </row>
    <row r="335" spans="2:3" x14ac:dyDescent="0.25">
      <c r="B335" s="126">
        <v>44470</v>
      </c>
      <c r="C335" s="127">
        <v>1.2216910000000001</v>
      </c>
    </row>
    <row r="336" spans="2:3" x14ac:dyDescent="0.25">
      <c r="B336" s="124">
        <v>44501</v>
      </c>
      <c r="C336" s="125">
        <v>1.207681</v>
      </c>
    </row>
    <row r="337" spans="2:3" x14ac:dyDescent="0.25">
      <c r="B337" s="126">
        <v>44531</v>
      </c>
      <c r="C337" s="127">
        <v>1.197621</v>
      </c>
    </row>
    <row r="338" spans="2:3" x14ac:dyDescent="0.25">
      <c r="B338" s="124">
        <v>44562</v>
      </c>
      <c r="C338" s="125">
        <v>1.1889419999999999</v>
      </c>
    </row>
    <row r="339" spans="2:3" x14ac:dyDescent="0.25">
      <c r="B339" s="126">
        <v>44593</v>
      </c>
      <c r="C339" s="127">
        <v>1.181028</v>
      </c>
    </row>
    <row r="340" spans="2:3" x14ac:dyDescent="0.25">
      <c r="B340" s="124">
        <v>44621</v>
      </c>
      <c r="C340" s="125">
        <v>1.169338</v>
      </c>
    </row>
    <row r="341" spans="2:3" x14ac:dyDescent="0.25">
      <c r="B341" s="126">
        <v>44652</v>
      </c>
      <c r="C341" s="127">
        <v>1.149678</v>
      </c>
    </row>
    <row r="342" spans="2:3" x14ac:dyDescent="0.25">
      <c r="B342" s="124">
        <v>44682</v>
      </c>
      <c r="C342" s="125">
        <v>1.137842</v>
      </c>
    </row>
    <row r="343" spans="2:3" x14ac:dyDescent="0.25">
      <c r="B343" s="126">
        <v>44713</v>
      </c>
      <c r="C343" s="127">
        <v>1.1327449999999999</v>
      </c>
    </row>
    <row r="344" spans="2:3" x14ac:dyDescent="0.25">
      <c r="B344" s="124">
        <v>44743</v>
      </c>
      <c r="C344" s="125">
        <v>1.1257649999999999</v>
      </c>
    </row>
    <row r="345" spans="2:3" x14ac:dyDescent="0.25">
      <c r="B345" s="126">
        <v>44774</v>
      </c>
      <c r="C345" s="127">
        <v>1.132563</v>
      </c>
    </row>
    <row r="346" spans="2:3" x14ac:dyDescent="0.25">
      <c r="B346" s="124">
        <v>44805</v>
      </c>
      <c r="C346" s="125">
        <v>1.136082</v>
      </c>
    </row>
    <row r="347" spans="2:3" x14ac:dyDescent="0.25">
      <c r="B347" s="126">
        <v>44835</v>
      </c>
      <c r="C347" s="127">
        <v>1.1397299999999999</v>
      </c>
    </row>
    <row r="348" spans="2:3" x14ac:dyDescent="0.25">
      <c r="B348" s="124">
        <v>44866</v>
      </c>
      <c r="C348" s="125">
        <v>1.134398</v>
      </c>
    </row>
    <row r="349" spans="2:3" x14ac:dyDescent="0.25">
      <c r="B349" s="126">
        <v>44896</v>
      </c>
      <c r="C349" s="127">
        <v>1.1301030000000001</v>
      </c>
    </row>
    <row r="350" spans="2:3" x14ac:dyDescent="0.25">
      <c r="B350" s="124">
        <v>44927</v>
      </c>
      <c r="C350" s="125">
        <v>1.122358</v>
      </c>
    </row>
    <row r="351" spans="2:3" x14ac:dyDescent="0.25">
      <c r="B351" s="126">
        <v>44958</v>
      </c>
      <c r="C351" s="127">
        <v>1.1172200000000001</v>
      </c>
    </row>
    <row r="352" spans="2:3" x14ac:dyDescent="0.25">
      <c r="B352" s="124">
        <v>44986</v>
      </c>
      <c r="C352" s="125">
        <v>1.1086830000000001</v>
      </c>
    </row>
    <row r="353" spans="2:3" x14ac:dyDescent="0.25">
      <c r="B353" s="126">
        <v>45017</v>
      </c>
      <c r="C353" s="127">
        <v>1.1016319999999999</v>
      </c>
    </row>
    <row r="354" spans="2:3" x14ac:dyDescent="0.25">
      <c r="B354" s="124">
        <v>45047</v>
      </c>
      <c r="C354" s="125">
        <v>1.095825</v>
      </c>
    </row>
    <row r="355" spans="2:3" x14ac:dyDescent="0.25">
      <c r="B355" s="126">
        <v>45078</v>
      </c>
      <c r="C355" s="127">
        <v>1.0918920000000001</v>
      </c>
    </row>
    <row r="356" spans="2:3" x14ac:dyDescent="0.25">
      <c r="B356" s="124">
        <v>45108</v>
      </c>
      <c r="C356" s="125">
        <v>1.092986</v>
      </c>
    </row>
    <row r="357" spans="2:3" x14ac:dyDescent="0.25">
      <c r="B357" s="126">
        <v>45139</v>
      </c>
      <c r="C357" s="127">
        <v>1.0939719999999999</v>
      </c>
    </row>
    <row r="358" spans="2:3" x14ac:dyDescent="0.25">
      <c r="B358" s="124">
        <v>45170</v>
      </c>
      <c r="C358" s="125">
        <v>1.0917870000000001</v>
      </c>
    </row>
    <row r="359" spans="2:3" x14ac:dyDescent="0.25">
      <c r="B359" s="126">
        <v>45200</v>
      </c>
      <c r="C359" s="127">
        <v>1.090587</v>
      </c>
    </row>
    <row r="360" spans="2:3" x14ac:dyDescent="0.25">
      <c r="B360" s="124">
        <v>45231</v>
      </c>
      <c r="C360" s="125">
        <v>1.089283</v>
      </c>
    </row>
    <row r="361" spans="2:3" x14ac:dyDescent="0.25">
      <c r="B361" s="126">
        <v>45261</v>
      </c>
      <c r="C361" s="127">
        <v>1.0881940000000001</v>
      </c>
    </row>
    <row r="362" spans="2:3" x14ac:dyDescent="0.25">
      <c r="B362" s="124">
        <v>45292</v>
      </c>
      <c r="C362" s="125">
        <v>1.082241</v>
      </c>
    </row>
    <row r="363" spans="2:3" x14ac:dyDescent="0.25">
      <c r="B363" s="126">
        <v>45323</v>
      </c>
      <c r="C363" s="127">
        <v>1.0761050000000001</v>
      </c>
    </row>
    <row r="364" spans="2:3" x14ac:dyDescent="0.25">
      <c r="B364" s="124">
        <v>45352</v>
      </c>
      <c r="C364" s="125">
        <v>1.0674600000000001</v>
      </c>
    </row>
    <row r="365" spans="2:3" x14ac:dyDescent="0.25">
      <c r="B365" s="126">
        <v>45383</v>
      </c>
      <c r="C365" s="127">
        <v>1.065437</v>
      </c>
    </row>
    <row r="366" spans="2:3" x14ac:dyDescent="0.25">
      <c r="B366" s="124">
        <v>45413</v>
      </c>
      <c r="C366" s="125">
        <v>1.0615079999999999</v>
      </c>
    </row>
    <row r="367" spans="2:3" x14ac:dyDescent="0.25">
      <c r="B367" s="126">
        <v>45444</v>
      </c>
      <c r="C367" s="127">
        <v>1.056648</v>
      </c>
    </row>
    <row r="368" spans="2:3" x14ac:dyDescent="0.25">
      <c r="B368" s="124">
        <v>45474</v>
      </c>
      <c r="C368" s="125">
        <v>1.054014</v>
      </c>
    </row>
    <row r="369" spans="2:3" x14ac:dyDescent="0.25">
      <c r="B369" s="126">
        <v>45505</v>
      </c>
      <c r="C369" s="127">
        <v>1.05128</v>
      </c>
    </row>
    <row r="370" spans="2:3" x14ac:dyDescent="0.25">
      <c r="B370" s="124">
        <v>45536</v>
      </c>
      <c r="C370" s="125">
        <v>1.052754</v>
      </c>
    </row>
    <row r="371" spans="2:3" x14ac:dyDescent="0.25">
      <c r="B371" s="126">
        <v>45566</v>
      </c>
      <c r="C371" s="127">
        <v>1.0477240000000001</v>
      </c>
    </row>
    <row r="372" spans="2:3" x14ac:dyDescent="0.25">
      <c r="B372" s="124">
        <v>45597</v>
      </c>
      <c r="C372" s="125">
        <v>1.041372</v>
      </c>
    </row>
    <row r="373" spans="2:3" x14ac:dyDescent="0.25">
      <c r="B373" s="126">
        <v>45627</v>
      </c>
      <c r="C373" s="127">
        <v>1.037946</v>
      </c>
    </row>
    <row r="374" spans="2:3" x14ac:dyDescent="0.25">
      <c r="B374" s="124">
        <v>45658</v>
      </c>
      <c r="C374" s="125">
        <v>1.032988</v>
      </c>
    </row>
    <row r="375" spans="2:3" x14ac:dyDescent="0.25">
      <c r="B375" s="126">
        <v>45689</v>
      </c>
      <c r="C375" s="127">
        <v>1.032988</v>
      </c>
    </row>
    <row r="376" spans="2:3" x14ac:dyDescent="0.25">
      <c r="B376" s="124">
        <v>45717</v>
      </c>
      <c r="C376" s="125">
        <v>1.0179229999999999</v>
      </c>
    </row>
    <row r="377" spans="2:3" x14ac:dyDescent="0.25">
      <c r="B377" s="126">
        <v>45748</v>
      </c>
      <c r="C377" s="127">
        <v>1.012758</v>
      </c>
    </row>
    <row r="378" spans="2:3" x14ac:dyDescent="0.25">
      <c r="B378" s="124">
        <v>45778</v>
      </c>
      <c r="C378" s="125">
        <v>1.0079199999999999</v>
      </c>
    </row>
    <row r="379" spans="2:3" x14ac:dyDescent="0.25">
      <c r="B379" s="126">
        <v>45809</v>
      </c>
      <c r="C379" s="127">
        <v>1.004405</v>
      </c>
    </row>
    <row r="380" spans="2:3" x14ac:dyDescent="0.25">
      <c r="B380" s="124">
        <v>45839</v>
      </c>
      <c r="C380" s="125">
        <v>1.0021</v>
      </c>
    </row>
    <row r="381" spans="2:3" x14ac:dyDescent="0.25">
      <c r="B381" s="126">
        <v>45870</v>
      </c>
      <c r="C381" s="128">
        <v>1</v>
      </c>
    </row>
  </sheetData>
  <mergeCells count="3">
    <mergeCell ref="B4:C4"/>
    <mergeCell ref="B5:B7"/>
    <mergeCell ref="C5:C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21"/>
  <sheetViews>
    <sheetView showGridLines="0" workbookViewId="0">
      <selection activeCell="E6" sqref="E6:F6"/>
    </sheetView>
  </sheetViews>
  <sheetFormatPr defaultRowHeight="15" x14ac:dyDescent="0.25"/>
  <cols>
    <col min="2" max="2" width="15" bestFit="1" customWidth="1"/>
    <col min="4" max="4" width="11.85546875" customWidth="1"/>
    <col min="8" max="8" width="15.7109375" bestFit="1" customWidth="1"/>
    <col min="9" max="9" width="10.42578125" bestFit="1" customWidth="1"/>
  </cols>
  <sheetData>
    <row r="2" spans="2:12" ht="15.75" thickBot="1" x14ac:dyDescent="0.3"/>
    <row r="3" spans="2:12" ht="15.75" thickBot="1" x14ac:dyDescent="0.3">
      <c r="B3" s="99" t="s">
        <v>18</v>
      </c>
      <c r="C3" s="100"/>
      <c r="D3" s="100"/>
      <c r="E3" s="101">
        <f>COUNTA(PROVENTO!I15:I388)</f>
        <v>0</v>
      </c>
      <c r="F3" s="102"/>
    </row>
    <row r="4" spans="2:12" ht="15.75" thickBot="1" x14ac:dyDescent="0.3">
      <c r="B4" s="99" t="s">
        <v>4</v>
      </c>
      <c r="C4" s="100"/>
      <c r="D4" s="103"/>
      <c r="E4" s="104">
        <f>ROUNDDOWN(E3*0.8,0)</f>
        <v>0</v>
      </c>
      <c r="F4" s="105"/>
    </row>
    <row r="5" spans="2:12" ht="15.75" thickBot="1" x14ac:dyDescent="0.3">
      <c r="B5" s="106" t="s">
        <v>5</v>
      </c>
      <c r="C5" s="107"/>
      <c r="D5" s="107"/>
      <c r="E5" s="108" t="e">
        <f>AVERAGE(PROVENTO!Q15:Q385)</f>
        <v>#DIV/0!</v>
      </c>
      <c r="F5" s="109"/>
    </row>
    <row r="6" spans="2:12" ht="15.75" thickBot="1" x14ac:dyDescent="0.3">
      <c r="B6" s="110" t="s">
        <v>6</v>
      </c>
      <c r="C6" s="111"/>
      <c r="D6" s="112"/>
      <c r="E6" s="113">
        <f>PROVENTO!E10</f>
        <v>0</v>
      </c>
      <c r="F6" s="114"/>
    </row>
    <row r="7" spans="2:12" ht="15.75" thickBot="1" x14ac:dyDescent="0.3">
      <c r="B7" s="2"/>
      <c r="C7" s="2"/>
    </row>
    <row r="8" spans="2:12" ht="15.75" thickBot="1" x14ac:dyDescent="0.3">
      <c r="B8" s="115" t="s">
        <v>12</v>
      </c>
      <c r="C8" s="116"/>
      <c r="D8" s="117"/>
      <c r="E8" s="7" t="s">
        <v>7</v>
      </c>
      <c r="F8" s="8" t="s">
        <v>8</v>
      </c>
      <c r="H8" s="7" t="s">
        <v>30</v>
      </c>
      <c r="I8" s="8" t="s">
        <v>31</v>
      </c>
    </row>
    <row r="9" spans="2:12" ht="15.75" thickBot="1" x14ac:dyDescent="0.3">
      <c r="B9" s="118"/>
      <c r="C9" s="119"/>
      <c r="D9" s="120"/>
      <c r="E9" s="1">
        <v>12775</v>
      </c>
      <c r="F9" s="9">
        <v>10950</v>
      </c>
      <c r="H9" s="9">
        <v>10950</v>
      </c>
      <c r="I9" s="9">
        <v>9125</v>
      </c>
    </row>
    <row r="10" spans="2:12" ht="15.75" thickBot="1" x14ac:dyDescent="0.3">
      <c r="B10" s="121" t="s">
        <v>13</v>
      </c>
      <c r="C10" s="122"/>
      <c r="D10" s="122"/>
      <c r="E10" s="104">
        <f>PROVENTO!B10*365</f>
        <v>0</v>
      </c>
      <c r="F10" s="123"/>
      <c r="H10" s="104">
        <f>PROVENTO!B10*365</f>
        <v>0</v>
      </c>
      <c r="I10" s="123"/>
    </row>
    <row r="11" spans="2:12" ht="15.75" thickBot="1" x14ac:dyDescent="0.3"/>
    <row r="12" spans="2:12" ht="15.75" thickBot="1" x14ac:dyDescent="0.3">
      <c r="B12" s="93" t="s">
        <v>14</v>
      </c>
      <c r="C12" s="94"/>
      <c r="D12" s="95"/>
      <c r="E12" s="10" t="s">
        <v>7</v>
      </c>
      <c r="F12" s="8" t="s">
        <v>8</v>
      </c>
      <c r="H12" s="8" t="s">
        <v>7</v>
      </c>
      <c r="I12" s="8" t="s">
        <v>8</v>
      </c>
    </row>
    <row r="13" spans="2:12" ht="15.75" thickBot="1" x14ac:dyDescent="0.3">
      <c r="B13" s="96"/>
      <c r="C13" s="97"/>
      <c r="D13" s="98"/>
      <c r="E13" s="11">
        <f>IF(E10&gt;=E9,100/100,(E10*100/E9)/100)</f>
        <v>0</v>
      </c>
      <c r="F13" s="12">
        <f>IF(E10&gt;=F9,100/100,(E10*100/F9)/100)</f>
        <v>0</v>
      </c>
      <c r="H13" s="46">
        <f>IF(H10&gt;=H9,100/100,(H10*100/H9)/100)</f>
        <v>0</v>
      </c>
      <c r="I13" s="12">
        <f>IF(H10&gt;=I9,100/100,(H10*100/I9)/100)</f>
        <v>0</v>
      </c>
    </row>
    <row r="14" spans="2:12" ht="15.75" thickBot="1" x14ac:dyDescent="0.3">
      <c r="B14" s="2"/>
      <c r="C14" s="2"/>
    </row>
    <row r="15" spans="2:12" x14ac:dyDescent="0.25">
      <c r="B15" s="68" t="s">
        <v>9</v>
      </c>
      <c r="C15" s="69"/>
      <c r="D15" s="69"/>
      <c r="E15" s="69"/>
      <c r="F15" s="70"/>
      <c r="H15" s="68" t="s">
        <v>9</v>
      </c>
      <c r="I15" s="69"/>
      <c r="J15" s="69"/>
      <c r="K15" s="69"/>
      <c r="L15" s="70"/>
    </row>
    <row r="16" spans="2:12" x14ac:dyDescent="0.25">
      <c r="B16" s="71"/>
      <c r="C16" s="72"/>
      <c r="D16" s="72"/>
      <c r="E16" s="72"/>
      <c r="F16" s="73"/>
      <c r="H16" s="71"/>
      <c r="I16" s="72"/>
      <c r="J16" s="72"/>
      <c r="K16" s="72"/>
      <c r="L16" s="73"/>
    </row>
    <row r="17" spans="2:12" ht="15.75" thickBot="1" x14ac:dyDescent="0.3">
      <c r="B17" s="74"/>
      <c r="C17" s="75"/>
      <c r="D17" s="75"/>
      <c r="E17" s="75"/>
      <c r="F17" s="76"/>
      <c r="H17" s="74"/>
      <c r="I17" s="75"/>
      <c r="J17" s="75"/>
      <c r="K17" s="75"/>
      <c r="L17" s="76"/>
    </row>
    <row r="18" spans="2:12" x14ac:dyDescent="0.25">
      <c r="B18" s="77" t="s">
        <v>10</v>
      </c>
      <c r="C18" s="79" t="e">
        <f>IF((SMALL(E5:F6,1))*E13&lt;1518,1518,SMALL(E5:F6,1))*E13</f>
        <v>#DIV/0!</v>
      </c>
      <c r="D18" s="80"/>
      <c r="E18" s="80"/>
      <c r="F18" s="81"/>
      <c r="H18" s="77" t="s">
        <v>10</v>
      </c>
      <c r="I18" s="79" t="e">
        <f>IF((SMALL(E5:F6,1))*H13&lt;1518,1518,SMALL(E5:F6,1))*H13</f>
        <v>#DIV/0!</v>
      </c>
      <c r="J18" s="80"/>
      <c r="K18" s="80"/>
      <c r="L18" s="81"/>
    </row>
    <row r="19" spans="2:12" ht="15.75" thickBot="1" x14ac:dyDescent="0.3">
      <c r="B19" s="78"/>
      <c r="C19" s="82"/>
      <c r="D19" s="83"/>
      <c r="E19" s="83"/>
      <c r="F19" s="84"/>
      <c r="H19" s="78"/>
      <c r="I19" s="82"/>
      <c r="J19" s="83"/>
      <c r="K19" s="83"/>
      <c r="L19" s="84"/>
    </row>
    <row r="20" spans="2:12" x14ac:dyDescent="0.25">
      <c r="B20" s="85" t="s">
        <v>11</v>
      </c>
      <c r="C20" s="87" t="e">
        <f>IF((SMALL(E5:F6,1))*F13&lt;1518,1518,(SMALL(E5:F6,1))*F13)</f>
        <v>#DIV/0!</v>
      </c>
      <c r="D20" s="88"/>
      <c r="E20" s="88"/>
      <c r="F20" s="89"/>
      <c r="H20" s="85" t="s">
        <v>11</v>
      </c>
      <c r="I20" s="87" t="e">
        <f>IF((SMALL(E5:F6,1))*I13&lt;1518,1518,SMALL(E5:F6,1))*I13</f>
        <v>#DIV/0!</v>
      </c>
      <c r="J20" s="88"/>
      <c r="K20" s="88"/>
      <c r="L20" s="89"/>
    </row>
    <row r="21" spans="2:12" ht="15.75" thickBot="1" x14ac:dyDescent="0.3">
      <c r="B21" s="86"/>
      <c r="C21" s="90"/>
      <c r="D21" s="91"/>
      <c r="E21" s="91"/>
      <c r="F21" s="92"/>
      <c r="H21" s="86"/>
      <c r="I21" s="90"/>
      <c r="J21" s="91"/>
      <c r="K21" s="91"/>
      <c r="L21" s="92"/>
    </row>
  </sheetData>
  <mergeCells count="23">
    <mergeCell ref="H10:I10"/>
    <mergeCell ref="H15:L17"/>
    <mergeCell ref="H18:H19"/>
    <mergeCell ref="I18:L19"/>
    <mergeCell ref="H20:H21"/>
    <mergeCell ref="I20:L21"/>
    <mergeCell ref="B12:D13"/>
    <mergeCell ref="B3:D3"/>
    <mergeCell ref="E3:F3"/>
    <mergeCell ref="B4:D4"/>
    <mergeCell ref="E4:F4"/>
    <mergeCell ref="B5:D5"/>
    <mergeCell ref="E5:F5"/>
    <mergeCell ref="B6:D6"/>
    <mergeCell ref="E6:F6"/>
    <mergeCell ref="B8:D9"/>
    <mergeCell ref="B10:D10"/>
    <mergeCell ref="E10:F10"/>
    <mergeCell ref="B15:F17"/>
    <mergeCell ref="B18:B19"/>
    <mergeCell ref="C18:F19"/>
    <mergeCell ref="B20:B21"/>
    <mergeCell ref="C20:F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a48137-ae93-4ee5-aa15-68e10d7c34c0" xsi:nil="true"/>
    <lcf76f155ced4ddcb4097134ff3c332f xmlns="082ff07e-e364-4d2c-9e8c-1c7904f6549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FF18BB2F53FF489C762AD56EBACC0E" ma:contentTypeVersion="17" ma:contentTypeDescription="Crie um novo documento." ma:contentTypeScope="" ma:versionID="f63ce886d2df1fea614a0d4f7bbe5557">
  <xsd:schema xmlns:xsd="http://www.w3.org/2001/XMLSchema" xmlns:xs="http://www.w3.org/2001/XMLSchema" xmlns:p="http://schemas.microsoft.com/office/2006/metadata/properties" xmlns:ns2="082ff07e-e364-4d2c-9e8c-1c7904f6549b" xmlns:ns3="96a48137-ae93-4ee5-aa15-68e10d7c34c0" targetNamespace="http://schemas.microsoft.com/office/2006/metadata/properties" ma:root="true" ma:fieldsID="015f3b975e2c762de12f651eda0bc1d5" ns2:_="" ns3:_="">
    <xsd:import namespace="082ff07e-e364-4d2c-9e8c-1c7904f6549b"/>
    <xsd:import namespace="96a48137-ae93-4ee5-aa15-68e10d7c34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2ff07e-e364-4d2c-9e8c-1c7904f65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3146c397-fd5a-444a-95da-bcf77f3885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48137-ae93-4ee5-aa15-68e10d7c34c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e49351b-981b-45e1-ae7b-249c125f23ae}" ma:internalName="TaxCatchAll" ma:showField="CatchAllData" ma:web="96a48137-ae93-4ee5-aa15-68e10d7c34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643203-028B-4998-AFC3-B1DEE4B027B8}">
  <ds:schemaRefs>
    <ds:schemaRef ds:uri="http://schemas.microsoft.com/office/2006/metadata/properties"/>
    <ds:schemaRef ds:uri="http://schemas.microsoft.com/office/infopath/2007/PartnerControls"/>
    <ds:schemaRef ds:uri="96a48137-ae93-4ee5-aa15-68e10d7c34c0"/>
    <ds:schemaRef ds:uri="082ff07e-e364-4d2c-9e8c-1c7904f6549b"/>
  </ds:schemaRefs>
</ds:datastoreItem>
</file>

<file path=customXml/itemProps2.xml><?xml version="1.0" encoding="utf-8"?>
<ds:datastoreItem xmlns:ds="http://schemas.openxmlformats.org/officeDocument/2006/customXml" ds:itemID="{BE803185-3F82-4C09-97E2-82278F3C6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2DB9BF-3B85-4A19-9A50-5D6B8A684F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PROVENTO</vt:lpstr>
      <vt:lpstr>TETOS</vt:lpstr>
      <vt:lpstr>INDICE INSS</vt:lpstr>
      <vt:lpstr>CALCULO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Accept</dc:creator>
  <cp:lastModifiedBy>Dennis Bastos</cp:lastModifiedBy>
  <cp:lastPrinted>2017-06-28T18:19:20Z</cp:lastPrinted>
  <dcterms:created xsi:type="dcterms:W3CDTF">2017-05-09T12:53:45Z</dcterms:created>
  <dcterms:modified xsi:type="dcterms:W3CDTF">2025-08-29T13:38:23Z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0x010100DAFF18BB2F53FF489C762AD56EBACC0E</vt:lpwstr>
  </property>
</Properties>
</file>